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25" yWindow="-210" windowWidth="16935" windowHeight="12120"/>
  </bookViews>
  <sheets>
    <sheet name="P1 " sheetId="2" r:id="rId1"/>
    <sheet name="P2" sheetId="3" r:id="rId2"/>
    <sheet name="Note" sheetId="6" state="hidden" r:id="rId3"/>
  </sheets>
  <definedNames>
    <definedName name="_xlnm._FilterDatabase" localSheetId="1" hidden="1">'P2'!$C$5:$U$5</definedName>
    <definedName name="_xlnm.Print_Area" localSheetId="0">'P1 '!$B$1:$T$22</definedName>
    <definedName name="_xlnm.Print_Area" localSheetId="1">'P2'!$C$6:$S$236</definedName>
    <definedName name="_xlnm.Print_Titles" localSheetId="1">'P2'!$1:$5</definedName>
  </definedNames>
  <calcPr calcId="145621"/>
</workbook>
</file>

<file path=xl/calcChain.xml><?xml version="1.0" encoding="utf-8"?>
<calcChain xmlns="http://schemas.openxmlformats.org/spreadsheetml/2006/main">
  <c r="S82" i="3" l="1"/>
  <c r="S47" i="3"/>
  <c r="L22" i="2" l="1"/>
  <c r="L221" i="3"/>
  <c r="L182" i="3"/>
  <c r="M29" i="3"/>
  <c r="G45" i="6" l="1"/>
  <c r="F45" i="6"/>
  <c r="G44" i="6"/>
  <c r="F44" i="6"/>
  <c r="G43" i="6"/>
  <c r="F43" i="6"/>
  <c r="G42" i="6"/>
  <c r="F42" i="6"/>
  <c r="G41" i="6"/>
  <c r="F41" i="6"/>
  <c r="G40" i="6"/>
  <c r="F40" i="6"/>
  <c r="G39" i="6"/>
  <c r="F39" i="6"/>
  <c r="G38" i="6"/>
  <c r="F38" i="6"/>
  <c r="G37" i="6"/>
  <c r="G46" i="6" s="1"/>
  <c r="F37" i="6"/>
  <c r="G33" i="6"/>
  <c r="G32" i="6"/>
  <c r="F32" i="6"/>
  <c r="G31" i="6"/>
  <c r="F31" i="6"/>
  <c r="G30" i="6"/>
  <c r="F30" i="6"/>
  <c r="G29" i="6"/>
  <c r="F29" i="6"/>
  <c r="G28" i="6"/>
  <c r="F28" i="6"/>
  <c r="G27" i="6"/>
  <c r="F27" i="6"/>
  <c r="G26" i="6"/>
  <c r="F26" i="6"/>
  <c r="G25" i="6"/>
  <c r="F25" i="6"/>
  <c r="G24" i="6"/>
  <c r="F24" i="6"/>
  <c r="G23" i="6"/>
  <c r="F23" i="6"/>
  <c r="G22" i="6"/>
  <c r="F22" i="6"/>
  <c r="G21" i="6"/>
  <c r="F21" i="6"/>
  <c r="G20" i="6"/>
  <c r="F20" i="6"/>
  <c r="G19" i="6"/>
  <c r="F19" i="6"/>
  <c r="G18" i="6"/>
  <c r="F18" i="6"/>
  <c r="G17" i="6"/>
  <c r="F17" i="6"/>
  <c r="G16" i="6"/>
  <c r="F16" i="6"/>
  <c r="G15" i="6"/>
  <c r="F15" i="6"/>
  <c r="G14" i="6"/>
  <c r="F14" i="6"/>
  <c r="L273" i="3" l="1"/>
  <c r="L263" i="3"/>
  <c r="L252" i="3"/>
  <c r="L247" i="3"/>
  <c r="L236" i="3"/>
  <c r="L232" i="3"/>
  <c r="L210" i="3"/>
  <c r="L198" i="3"/>
  <c r="L159" i="3"/>
  <c r="L145" i="3"/>
  <c r="L137" i="3"/>
  <c r="L95" i="3"/>
  <c r="L55" i="3"/>
  <c r="L29" i="3"/>
  <c r="K6" i="2" s="1"/>
  <c r="K22" i="2" s="1"/>
  <c r="N260" i="3" l="1"/>
  <c r="M232" i="3"/>
  <c r="N85" i="3"/>
  <c r="N86" i="3"/>
  <c r="N84" i="3"/>
  <c r="L274" i="3"/>
  <c r="M145" i="3" l="1"/>
  <c r="M182" i="3"/>
  <c r="M221" i="3"/>
  <c r="M236" i="3"/>
  <c r="M95" i="3"/>
  <c r="M198" i="3"/>
  <c r="M210" i="3"/>
  <c r="M252" i="3"/>
  <c r="M263" i="3"/>
  <c r="M55" i="3"/>
  <c r="M137" i="3"/>
  <c r="M159" i="3"/>
  <c r="M247" i="3"/>
  <c r="M273" i="3"/>
  <c r="K273" i="3"/>
  <c r="K263" i="3"/>
  <c r="K252" i="3"/>
  <c r="K247" i="3"/>
  <c r="K236" i="3"/>
  <c r="K232" i="3"/>
  <c r="K221" i="3"/>
  <c r="K210" i="3"/>
  <c r="K198" i="3"/>
  <c r="K182" i="3"/>
  <c r="K159" i="3"/>
  <c r="K145" i="3"/>
  <c r="K137" i="3"/>
  <c r="K95" i="3"/>
  <c r="K55" i="3"/>
  <c r="K29" i="3"/>
  <c r="J22" i="2"/>
  <c r="M274" i="3" l="1"/>
  <c r="K274" i="3"/>
  <c r="S272" i="3"/>
  <c r="R272" i="3"/>
  <c r="Q272" i="3"/>
  <c r="P272" i="3"/>
  <c r="S271" i="3"/>
  <c r="R271" i="3"/>
  <c r="Q271" i="3"/>
  <c r="P271" i="3"/>
  <c r="S270" i="3"/>
  <c r="R270" i="3"/>
  <c r="Q270" i="3"/>
  <c r="P270" i="3"/>
  <c r="S269" i="3"/>
  <c r="R269" i="3"/>
  <c r="Q269" i="3"/>
  <c r="P269" i="3"/>
  <c r="S268" i="3"/>
  <c r="R268" i="3"/>
  <c r="Q268" i="3"/>
  <c r="P268" i="3"/>
  <c r="S267" i="3"/>
  <c r="R267" i="3"/>
  <c r="Q267" i="3"/>
  <c r="P267" i="3"/>
  <c r="S266" i="3"/>
  <c r="R266" i="3"/>
  <c r="Q266" i="3"/>
  <c r="P266" i="3"/>
  <c r="S265" i="3"/>
  <c r="R265" i="3"/>
  <c r="Q265" i="3"/>
  <c r="P265" i="3"/>
  <c r="S264" i="3"/>
  <c r="R264" i="3"/>
  <c r="Q264" i="3"/>
  <c r="P264" i="3"/>
  <c r="S262" i="3"/>
  <c r="R262" i="3"/>
  <c r="Q262" i="3"/>
  <c r="P262" i="3"/>
  <c r="S261" i="3"/>
  <c r="R261" i="3"/>
  <c r="Q261" i="3"/>
  <c r="P261" i="3"/>
  <c r="S259" i="3"/>
  <c r="R259" i="3"/>
  <c r="Q259" i="3"/>
  <c r="P259" i="3"/>
  <c r="S258" i="3"/>
  <c r="R258" i="3"/>
  <c r="Q258" i="3"/>
  <c r="P258" i="3"/>
  <c r="S257" i="3"/>
  <c r="R257" i="3"/>
  <c r="Q257" i="3"/>
  <c r="P257" i="3"/>
  <c r="S256" i="3"/>
  <c r="R256" i="3"/>
  <c r="Q256" i="3"/>
  <c r="P256" i="3"/>
  <c r="S255" i="3"/>
  <c r="R255" i="3"/>
  <c r="Q255" i="3"/>
  <c r="P255" i="3"/>
  <c r="S254" i="3"/>
  <c r="R254" i="3"/>
  <c r="Q254" i="3"/>
  <c r="P254" i="3"/>
  <c r="S253" i="3"/>
  <c r="R253" i="3"/>
  <c r="Q253" i="3"/>
  <c r="P253" i="3"/>
  <c r="S251" i="3"/>
  <c r="R251" i="3"/>
  <c r="Q251" i="3"/>
  <c r="P251" i="3"/>
  <c r="S250" i="3"/>
  <c r="R250" i="3"/>
  <c r="Q250" i="3"/>
  <c r="P250" i="3"/>
  <c r="S249" i="3"/>
  <c r="R249" i="3"/>
  <c r="Q249" i="3"/>
  <c r="P249" i="3"/>
  <c r="S248" i="3"/>
  <c r="R248" i="3"/>
  <c r="Q248" i="3"/>
  <c r="P248" i="3"/>
  <c r="S246" i="3"/>
  <c r="R246" i="3"/>
  <c r="Q246" i="3"/>
  <c r="P246" i="3"/>
  <c r="S245" i="3"/>
  <c r="R245" i="3"/>
  <c r="Q245" i="3"/>
  <c r="P245" i="3"/>
  <c r="S244" i="3"/>
  <c r="R244" i="3"/>
  <c r="Q244" i="3"/>
  <c r="P244" i="3"/>
  <c r="S243" i="3"/>
  <c r="R243" i="3"/>
  <c r="Q243" i="3"/>
  <c r="P243" i="3"/>
  <c r="S242" i="3"/>
  <c r="R242" i="3"/>
  <c r="Q242" i="3"/>
  <c r="P242" i="3"/>
  <c r="S241" i="3"/>
  <c r="R241" i="3"/>
  <c r="Q241" i="3"/>
  <c r="P241" i="3"/>
  <c r="S240" i="3"/>
  <c r="R240" i="3"/>
  <c r="Q240" i="3"/>
  <c r="P240" i="3"/>
  <c r="S239" i="3"/>
  <c r="R239" i="3"/>
  <c r="Q239" i="3"/>
  <c r="P239" i="3"/>
  <c r="S238" i="3"/>
  <c r="R238" i="3"/>
  <c r="Q238" i="3"/>
  <c r="P238" i="3"/>
  <c r="S237" i="3"/>
  <c r="R237" i="3"/>
  <c r="Q237" i="3"/>
  <c r="P237" i="3"/>
  <c r="S235" i="3"/>
  <c r="R235" i="3"/>
  <c r="Q235" i="3"/>
  <c r="P235" i="3"/>
  <c r="S234" i="3"/>
  <c r="R234" i="3"/>
  <c r="Q234" i="3"/>
  <c r="P234" i="3"/>
  <c r="S233" i="3"/>
  <c r="R233" i="3"/>
  <c r="Q233" i="3"/>
  <c r="P233" i="3"/>
  <c r="S231" i="3"/>
  <c r="R231" i="3"/>
  <c r="Q231" i="3"/>
  <c r="P231" i="3"/>
  <c r="S230" i="3"/>
  <c r="R230" i="3"/>
  <c r="Q230" i="3"/>
  <c r="P230" i="3"/>
  <c r="S229" i="3"/>
  <c r="R229" i="3"/>
  <c r="Q229" i="3"/>
  <c r="P229" i="3"/>
  <c r="S228" i="3"/>
  <c r="R228" i="3"/>
  <c r="Q228" i="3"/>
  <c r="P228" i="3"/>
  <c r="S227" i="3"/>
  <c r="R227" i="3"/>
  <c r="Q227" i="3"/>
  <c r="P227" i="3"/>
  <c r="S226" i="3"/>
  <c r="R226" i="3"/>
  <c r="Q226" i="3"/>
  <c r="P226" i="3"/>
  <c r="S225" i="3"/>
  <c r="R225" i="3"/>
  <c r="Q225" i="3"/>
  <c r="P225" i="3"/>
  <c r="S224" i="3"/>
  <c r="R224" i="3"/>
  <c r="Q224" i="3"/>
  <c r="P224" i="3"/>
  <c r="S223" i="3"/>
  <c r="R223" i="3"/>
  <c r="Q223" i="3"/>
  <c r="P223" i="3"/>
  <c r="S222" i="3"/>
  <c r="R222" i="3"/>
  <c r="Q222" i="3"/>
  <c r="P222" i="3"/>
  <c r="S220" i="3"/>
  <c r="R220" i="3"/>
  <c r="Q220" i="3"/>
  <c r="P220" i="3"/>
  <c r="S219" i="3"/>
  <c r="R219" i="3"/>
  <c r="Q219" i="3"/>
  <c r="P219" i="3"/>
  <c r="S218" i="3"/>
  <c r="R218" i="3"/>
  <c r="Q218" i="3"/>
  <c r="P218" i="3"/>
  <c r="S217" i="3"/>
  <c r="R217" i="3"/>
  <c r="Q217" i="3"/>
  <c r="P217" i="3"/>
  <c r="S216" i="3"/>
  <c r="R216" i="3"/>
  <c r="Q216" i="3"/>
  <c r="P216" i="3"/>
  <c r="S215" i="3"/>
  <c r="R215" i="3"/>
  <c r="Q215" i="3"/>
  <c r="P215" i="3"/>
  <c r="S214" i="3"/>
  <c r="R214" i="3"/>
  <c r="Q214" i="3"/>
  <c r="P214" i="3"/>
  <c r="S213" i="3"/>
  <c r="R213" i="3"/>
  <c r="Q213" i="3"/>
  <c r="P213" i="3"/>
  <c r="S212" i="3"/>
  <c r="R212" i="3"/>
  <c r="Q212" i="3"/>
  <c r="P212" i="3"/>
  <c r="S211" i="3"/>
  <c r="R211" i="3"/>
  <c r="Q211" i="3"/>
  <c r="P211" i="3"/>
  <c r="S209" i="3"/>
  <c r="R209" i="3"/>
  <c r="Q209" i="3"/>
  <c r="P209" i="3"/>
  <c r="S208" i="3"/>
  <c r="R208" i="3"/>
  <c r="Q208" i="3"/>
  <c r="P208" i="3"/>
  <c r="S207" i="3"/>
  <c r="R207" i="3"/>
  <c r="Q207" i="3"/>
  <c r="P207" i="3"/>
  <c r="S206" i="3"/>
  <c r="R206" i="3"/>
  <c r="Q206" i="3"/>
  <c r="P206" i="3"/>
  <c r="S205" i="3"/>
  <c r="R205" i="3"/>
  <c r="Q205" i="3"/>
  <c r="P205" i="3"/>
  <c r="S204" i="3"/>
  <c r="R204" i="3"/>
  <c r="Q204" i="3"/>
  <c r="P204" i="3"/>
  <c r="S203" i="3"/>
  <c r="R203" i="3"/>
  <c r="Q203" i="3"/>
  <c r="P203" i="3"/>
  <c r="S202" i="3"/>
  <c r="R202" i="3"/>
  <c r="Q202" i="3"/>
  <c r="P202" i="3"/>
  <c r="S201" i="3"/>
  <c r="R201" i="3"/>
  <c r="Q201" i="3"/>
  <c r="P201" i="3"/>
  <c r="S200" i="3"/>
  <c r="R200" i="3"/>
  <c r="Q200" i="3"/>
  <c r="P200" i="3"/>
  <c r="S199" i="3"/>
  <c r="R199" i="3"/>
  <c r="Q199" i="3"/>
  <c r="P199" i="3"/>
  <c r="S197" i="3"/>
  <c r="R197" i="3"/>
  <c r="Q197" i="3"/>
  <c r="P197" i="3"/>
  <c r="S196" i="3"/>
  <c r="R196" i="3"/>
  <c r="Q196" i="3"/>
  <c r="P196" i="3"/>
  <c r="S195" i="3"/>
  <c r="R195" i="3"/>
  <c r="Q195" i="3"/>
  <c r="P195" i="3"/>
  <c r="S194" i="3"/>
  <c r="R194" i="3"/>
  <c r="Q194" i="3"/>
  <c r="P194" i="3"/>
  <c r="S193" i="3"/>
  <c r="R193" i="3"/>
  <c r="Q193" i="3"/>
  <c r="P193" i="3"/>
  <c r="S192" i="3"/>
  <c r="R192" i="3"/>
  <c r="Q192" i="3"/>
  <c r="P192" i="3"/>
  <c r="S191" i="3"/>
  <c r="R191" i="3"/>
  <c r="Q191" i="3"/>
  <c r="P191" i="3"/>
  <c r="S190" i="3"/>
  <c r="R190" i="3"/>
  <c r="Q190" i="3"/>
  <c r="P190" i="3"/>
  <c r="S189" i="3"/>
  <c r="R189" i="3"/>
  <c r="Q189" i="3"/>
  <c r="P189" i="3"/>
  <c r="S188" i="3"/>
  <c r="R188" i="3"/>
  <c r="Q188" i="3"/>
  <c r="P188" i="3"/>
  <c r="S187" i="3"/>
  <c r="R187" i="3"/>
  <c r="Q187" i="3"/>
  <c r="P187" i="3"/>
  <c r="S186" i="3"/>
  <c r="R186" i="3"/>
  <c r="Q186" i="3"/>
  <c r="P186" i="3"/>
  <c r="S185" i="3"/>
  <c r="R185" i="3"/>
  <c r="Q185" i="3"/>
  <c r="P185" i="3"/>
  <c r="S184" i="3"/>
  <c r="R184" i="3"/>
  <c r="Q184" i="3"/>
  <c r="P184" i="3"/>
  <c r="S183" i="3"/>
  <c r="R183" i="3"/>
  <c r="Q183" i="3"/>
  <c r="P183" i="3"/>
  <c r="S181" i="3"/>
  <c r="R181" i="3"/>
  <c r="Q181" i="3"/>
  <c r="P181" i="3"/>
  <c r="S180" i="3"/>
  <c r="R180" i="3"/>
  <c r="Q180" i="3"/>
  <c r="P180" i="3"/>
  <c r="Q179" i="3"/>
  <c r="P179" i="3"/>
  <c r="S178" i="3"/>
  <c r="R178" i="3"/>
  <c r="Q178" i="3"/>
  <c r="P178" i="3"/>
  <c r="S177" i="3"/>
  <c r="R177" i="3"/>
  <c r="Q177" i="3"/>
  <c r="P177" i="3"/>
  <c r="S176" i="3"/>
  <c r="R176" i="3"/>
  <c r="Q176" i="3"/>
  <c r="P176" i="3"/>
  <c r="S175" i="3"/>
  <c r="R175" i="3"/>
  <c r="Q175" i="3"/>
  <c r="P175" i="3"/>
  <c r="S174" i="3"/>
  <c r="R174" i="3"/>
  <c r="Q174" i="3"/>
  <c r="P174" i="3"/>
  <c r="S173" i="3"/>
  <c r="R173" i="3"/>
  <c r="Q173" i="3"/>
  <c r="P173" i="3"/>
  <c r="S172" i="3"/>
  <c r="R172" i="3"/>
  <c r="Q172" i="3"/>
  <c r="P172" i="3"/>
  <c r="S171" i="3"/>
  <c r="R171" i="3"/>
  <c r="Q171" i="3"/>
  <c r="P171" i="3"/>
  <c r="S170" i="3"/>
  <c r="R170" i="3"/>
  <c r="Q170" i="3"/>
  <c r="P170" i="3"/>
  <c r="S169" i="3"/>
  <c r="R169" i="3"/>
  <c r="Q169" i="3"/>
  <c r="P169" i="3"/>
  <c r="S168" i="3"/>
  <c r="R168" i="3"/>
  <c r="Q168" i="3"/>
  <c r="P168" i="3"/>
  <c r="S167" i="3"/>
  <c r="R167" i="3"/>
  <c r="Q167" i="3"/>
  <c r="P167" i="3"/>
  <c r="S166" i="3"/>
  <c r="R166" i="3"/>
  <c r="Q166" i="3"/>
  <c r="P166" i="3"/>
  <c r="S165" i="3"/>
  <c r="R165" i="3"/>
  <c r="Q165" i="3"/>
  <c r="P165" i="3"/>
  <c r="S164" i="3"/>
  <c r="R164" i="3"/>
  <c r="Q164" i="3"/>
  <c r="P164" i="3"/>
  <c r="S163" i="3"/>
  <c r="R163" i="3"/>
  <c r="Q163" i="3"/>
  <c r="P163" i="3"/>
  <c r="S162" i="3"/>
  <c r="R162" i="3"/>
  <c r="Q162" i="3"/>
  <c r="P162" i="3"/>
  <c r="S161" i="3"/>
  <c r="R161" i="3"/>
  <c r="Q161" i="3"/>
  <c r="P161" i="3"/>
  <c r="S160" i="3"/>
  <c r="R160" i="3"/>
  <c r="Q160" i="3"/>
  <c r="P160" i="3"/>
  <c r="S158" i="3"/>
  <c r="R158" i="3"/>
  <c r="Q158" i="3"/>
  <c r="P158" i="3"/>
  <c r="S157" i="3"/>
  <c r="R157" i="3"/>
  <c r="Q157" i="3"/>
  <c r="P157" i="3"/>
  <c r="S156" i="3"/>
  <c r="R156" i="3"/>
  <c r="Q156" i="3"/>
  <c r="P156" i="3"/>
  <c r="S155" i="3"/>
  <c r="R155" i="3"/>
  <c r="Q155" i="3"/>
  <c r="P155" i="3"/>
  <c r="S154" i="3"/>
  <c r="R154" i="3"/>
  <c r="Q154" i="3"/>
  <c r="P154" i="3"/>
  <c r="S153" i="3"/>
  <c r="R153" i="3"/>
  <c r="Q153" i="3"/>
  <c r="P153" i="3"/>
  <c r="S152" i="3"/>
  <c r="R152" i="3"/>
  <c r="Q152" i="3"/>
  <c r="P152" i="3"/>
  <c r="S151" i="3"/>
  <c r="R151" i="3"/>
  <c r="Q151" i="3"/>
  <c r="P151" i="3"/>
  <c r="S150" i="3"/>
  <c r="R150" i="3"/>
  <c r="Q150" i="3"/>
  <c r="P150" i="3"/>
  <c r="S149" i="3"/>
  <c r="R149" i="3"/>
  <c r="Q149" i="3"/>
  <c r="P149" i="3"/>
  <c r="S148" i="3"/>
  <c r="R148" i="3"/>
  <c r="Q148" i="3"/>
  <c r="P148" i="3"/>
  <c r="S147" i="3"/>
  <c r="R147" i="3"/>
  <c r="Q147" i="3"/>
  <c r="P147" i="3"/>
  <c r="S146" i="3"/>
  <c r="R146" i="3"/>
  <c r="Q146" i="3"/>
  <c r="P146" i="3"/>
  <c r="S144" i="3"/>
  <c r="R144" i="3"/>
  <c r="Q144" i="3"/>
  <c r="P144" i="3"/>
  <c r="S143" i="3"/>
  <c r="R143" i="3"/>
  <c r="Q143" i="3"/>
  <c r="P143" i="3"/>
  <c r="S142" i="3"/>
  <c r="R142" i="3"/>
  <c r="Q142" i="3"/>
  <c r="P142" i="3"/>
  <c r="S141" i="3"/>
  <c r="R141" i="3"/>
  <c r="Q141" i="3"/>
  <c r="P141" i="3"/>
  <c r="S140" i="3"/>
  <c r="R140" i="3"/>
  <c r="Q140" i="3"/>
  <c r="P140" i="3"/>
  <c r="S139" i="3"/>
  <c r="R139" i="3"/>
  <c r="Q139" i="3"/>
  <c r="P139" i="3"/>
  <c r="S138" i="3"/>
  <c r="R138" i="3"/>
  <c r="Q138" i="3"/>
  <c r="P138" i="3"/>
  <c r="S136" i="3"/>
  <c r="R136" i="3"/>
  <c r="Q136" i="3"/>
  <c r="P136" i="3"/>
  <c r="S135" i="3"/>
  <c r="R135" i="3"/>
  <c r="Q135" i="3"/>
  <c r="P135" i="3"/>
  <c r="S134" i="3"/>
  <c r="R134" i="3"/>
  <c r="Q134" i="3"/>
  <c r="P134" i="3"/>
  <c r="S133" i="3"/>
  <c r="R133" i="3"/>
  <c r="Q133" i="3"/>
  <c r="P133" i="3"/>
  <c r="S132" i="3"/>
  <c r="R132" i="3"/>
  <c r="Q132" i="3"/>
  <c r="P132" i="3"/>
  <c r="S131" i="3"/>
  <c r="R131" i="3"/>
  <c r="Q131" i="3"/>
  <c r="P131" i="3"/>
  <c r="S130" i="3"/>
  <c r="R130" i="3"/>
  <c r="Q130" i="3"/>
  <c r="P130" i="3"/>
  <c r="S129" i="3"/>
  <c r="R129" i="3"/>
  <c r="Q129" i="3"/>
  <c r="P129" i="3"/>
  <c r="S128" i="3"/>
  <c r="R128" i="3"/>
  <c r="Q128" i="3"/>
  <c r="P128" i="3"/>
  <c r="S127" i="3"/>
  <c r="R127" i="3"/>
  <c r="Q127" i="3"/>
  <c r="P127" i="3"/>
  <c r="S126" i="3"/>
  <c r="R126" i="3"/>
  <c r="Q126" i="3"/>
  <c r="P126" i="3"/>
  <c r="S125" i="3"/>
  <c r="R125" i="3"/>
  <c r="Q125" i="3"/>
  <c r="P125" i="3"/>
  <c r="S124" i="3"/>
  <c r="R124" i="3"/>
  <c r="Q124" i="3"/>
  <c r="P124" i="3"/>
  <c r="S123" i="3"/>
  <c r="R123" i="3"/>
  <c r="Q123" i="3"/>
  <c r="P123" i="3"/>
  <c r="S122" i="3"/>
  <c r="R122" i="3"/>
  <c r="Q122" i="3"/>
  <c r="P122" i="3"/>
  <c r="S121" i="3"/>
  <c r="R121" i="3"/>
  <c r="Q121" i="3"/>
  <c r="P121" i="3"/>
  <c r="S120" i="3"/>
  <c r="R120" i="3"/>
  <c r="Q120" i="3"/>
  <c r="P120" i="3"/>
  <c r="S119" i="3"/>
  <c r="R119" i="3"/>
  <c r="Q119" i="3"/>
  <c r="P119" i="3"/>
  <c r="S118" i="3"/>
  <c r="R118" i="3"/>
  <c r="Q118" i="3"/>
  <c r="P118" i="3"/>
  <c r="S117" i="3"/>
  <c r="R117" i="3"/>
  <c r="Q117" i="3"/>
  <c r="P117" i="3"/>
  <c r="S116" i="3"/>
  <c r="R116" i="3"/>
  <c r="Q116" i="3"/>
  <c r="P116" i="3"/>
  <c r="S115" i="3"/>
  <c r="R115" i="3"/>
  <c r="Q115" i="3"/>
  <c r="P115" i="3"/>
  <c r="S114" i="3"/>
  <c r="R114" i="3"/>
  <c r="Q114" i="3"/>
  <c r="P114" i="3"/>
  <c r="S113" i="3"/>
  <c r="R113" i="3"/>
  <c r="Q113" i="3"/>
  <c r="P113" i="3"/>
  <c r="S112" i="3"/>
  <c r="R112" i="3"/>
  <c r="Q112" i="3"/>
  <c r="P112" i="3"/>
  <c r="S111" i="3"/>
  <c r="R111" i="3"/>
  <c r="Q111" i="3"/>
  <c r="P111" i="3"/>
  <c r="S110" i="3"/>
  <c r="R110" i="3"/>
  <c r="Q110" i="3"/>
  <c r="P110" i="3"/>
  <c r="S109" i="3"/>
  <c r="R109" i="3"/>
  <c r="Q109" i="3"/>
  <c r="P109" i="3"/>
  <c r="S108" i="3"/>
  <c r="R108" i="3"/>
  <c r="Q108" i="3"/>
  <c r="P108" i="3"/>
  <c r="S107" i="3"/>
  <c r="R107" i="3"/>
  <c r="Q107" i="3"/>
  <c r="P107" i="3"/>
  <c r="S106" i="3"/>
  <c r="R106" i="3"/>
  <c r="Q106" i="3"/>
  <c r="P106" i="3"/>
  <c r="S105" i="3"/>
  <c r="R105" i="3"/>
  <c r="Q105" i="3"/>
  <c r="P105" i="3"/>
  <c r="S104" i="3"/>
  <c r="R104" i="3"/>
  <c r="Q104" i="3"/>
  <c r="P104" i="3"/>
  <c r="S103" i="3"/>
  <c r="R103" i="3"/>
  <c r="Q103" i="3"/>
  <c r="P103" i="3"/>
  <c r="S102" i="3"/>
  <c r="R102" i="3"/>
  <c r="Q102" i="3"/>
  <c r="P102" i="3"/>
  <c r="S101" i="3"/>
  <c r="R101" i="3"/>
  <c r="Q101" i="3"/>
  <c r="P101" i="3"/>
  <c r="S100" i="3"/>
  <c r="R100" i="3"/>
  <c r="Q100" i="3"/>
  <c r="P100" i="3"/>
  <c r="S99" i="3"/>
  <c r="R99" i="3"/>
  <c r="Q99" i="3"/>
  <c r="P99" i="3"/>
  <c r="S98" i="3"/>
  <c r="R98" i="3"/>
  <c r="Q98" i="3"/>
  <c r="P98" i="3"/>
  <c r="S97" i="3"/>
  <c r="R97" i="3"/>
  <c r="Q97" i="3"/>
  <c r="P97" i="3"/>
  <c r="S96" i="3"/>
  <c r="R96" i="3"/>
  <c r="Q96" i="3"/>
  <c r="P96" i="3"/>
  <c r="S94" i="3"/>
  <c r="R94" i="3"/>
  <c r="Q94" i="3"/>
  <c r="P94" i="3"/>
  <c r="S93" i="3"/>
  <c r="R93" i="3"/>
  <c r="Q93" i="3"/>
  <c r="P93" i="3"/>
  <c r="S92" i="3"/>
  <c r="R92" i="3"/>
  <c r="Q92" i="3"/>
  <c r="P92" i="3"/>
  <c r="S91" i="3"/>
  <c r="R91" i="3"/>
  <c r="Q91" i="3"/>
  <c r="P91" i="3"/>
  <c r="S90" i="3"/>
  <c r="R90" i="3"/>
  <c r="Q90" i="3"/>
  <c r="P90" i="3"/>
  <c r="S89" i="3"/>
  <c r="R89" i="3"/>
  <c r="Q89" i="3"/>
  <c r="P89" i="3"/>
  <c r="S88" i="3"/>
  <c r="R88" i="3"/>
  <c r="Q88" i="3"/>
  <c r="P88" i="3"/>
  <c r="S87" i="3"/>
  <c r="R87" i="3"/>
  <c r="Q87" i="3"/>
  <c r="P87" i="3"/>
  <c r="S83" i="3"/>
  <c r="R83" i="3"/>
  <c r="Q83" i="3"/>
  <c r="P83" i="3"/>
  <c r="Q82" i="3"/>
  <c r="P82" i="3"/>
  <c r="S81" i="3"/>
  <c r="R81" i="3"/>
  <c r="Q81" i="3"/>
  <c r="P81" i="3"/>
  <c r="S80" i="3"/>
  <c r="R80" i="3"/>
  <c r="Q80" i="3"/>
  <c r="P80" i="3"/>
  <c r="S79" i="3"/>
  <c r="R79" i="3"/>
  <c r="Q79" i="3"/>
  <c r="P79" i="3"/>
  <c r="S78" i="3"/>
  <c r="R78" i="3"/>
  <c r="Q78" i="3"/>
  <c r="P78" i="3"/>
  <c r="S77" i="3"/>
  <c r="R77" i="3"/>
  <c r="Q77" i="3"/>
  <c r="P77" i="3"/>
  <c r="S76" i="3"/>
  <c r="R76" i="3"/>
  <c r="Q76" i="3"/>
  <c r="P76" i="3"/>
  <c r="S75" i="3"/>
  <c r="R75" i="3"/>
  <c r="Q75" i="3"/>
  <c r="P75" i="3"/>
  <c r="S74" i="3"/>
  <c r="R74" i="3"/>
  <c r="Q74" i="3"/>
  <c r="P74" i="3"/>
  <c r="S73" i="3"/>
  <c r="R73" i="3"/>
  <c r="Q73" i="3"/>
  <c r="P73" i="3"/>
  <c r="S72" i="3"/>
  <c r="R72" i="3"/>
  <c r="Q72" i="3"/>
  <c r="P72" i="3"/>
  <c r="S71" i="3"/>
  <c r="R71" i="3"/>
  <c r="Q71" i="3"/>
  <c r="P71" i="3"/>
  <c r="S70" i="3"/>
  <c r="R70" i="3"/>
  <c r="Q70" i="3"/>
  <c r="P70" i="3"/>
  <c r="S69" i="3"/>
  <c r="R69" i="3"/>
  <c r="Q69" i="3"/>
  <c r="P69" i="3"/>
  <c r="S68" i="3"/>
  <c r="R68" i="3"/>
  <c r="Q68" i="3"/>
  <c r="P68" i="3"/>
  <c r="S67" i="3"/>
  <c r="R67" i="3"/>
  <c r="Q67" i="3"/>
  <c r="P67" i="3"/>
  <c r="S66" i="3"/>
  <c r="R66" i="3"/>
  <c r="Q66" i="3"/>
  <c r="P66" i="3"/>
  <c r="S65" i="3"/>
  <c r="R65" i="3"/>
  <c r="Q65" i="3"/>
  <c r="P65" i="3"/>
  <c r="S64" i="3"/>
  <c r="R64" i="3"/>
  <c r="Q64" i="3"/>
  <c r="P64" i="3"/>
  <c r="S63" i="3"/>
  <c r="R63" i="3"/>
  <c r="Q63" i="3"/>
  <c r="P63" i="3"/>
  <c r="S62" i="3"/>
  <c r="R62" i="3"/>
  <c r="Q62" i="3"/>
  <c r="P62" i="3"/>
  <c r="S61" i="3"/>
  <c r="R61" i="3"/>
  <c r="Q61" i="3"/>
  <c r="P61" i="3"/>
  <c r="S60" i="3"/>
  <c r="R60" i="3"/>
  <c r="Q60" i="3"/>
  <c r="P60" i="3"/>
  <c r="S59" i="3"/>
  <c r="R59" i="3"/>
  <c r="Q59" i="3"/>
  <c r="P59" i="3"/>
  <c r="S58" i="3"/>
  <c r="R58" i="3"/>
  <c r="Q58" i="3"/>
  <c r="P58" i="3"/>
  <c r="S57" i="3"/>
  <c r="R57" i="3"/>
  <c r="Q57" i="3"/>
  <c r="P57" i="3"/>
  <c r="S56" i="3"/>
  <c r="R56" i="3"/>
  <c r="Q56" i="3"/>
  <c r="P56" i="3"/>
  <c r="S54" i="3"/>
  <c r="R54" i="3"/>
  <c r="Q54" i="3"/>
  <c r="P54" i="3"/>
  <c r="S53" i="3"/>
  <c r="R53" i="3"/>
  <c r="Q53" i="3"/>
  <c r="P53" i="3"/>
  <c r="Q47" i="3"/>
  <c r="P47" i="3"/>
  <c r="S46" i="3"/>
  <c r="R46" i="3"/>
  <c r="Q46" i="3"/>
  <c r="P46" i="3"/>
  <c r="S45" i="3"/>
  <c r="R45" i="3"/>
  <c r="Q45" i="3"/>
  <c r="P45" i="3"/>
  <c r="S44" i="3"/>
  <c r="R44" i="3"/>
  <c r="Q44" i="3"/>
  <c r="P44" i="3"/>
  <c r="S43" i="3"/>
  <c r="R43" i="3"/>
  <c r="Q43" i="3"/>
  <c r="P43" i="3"/>
  <c r="S42" i="3"/>
  <c r="R42" i="3"/>
  <c r="Q42" i="3"/>
  <c r="P42" i="3"/>
  <c r="S41" i="3"/>
  <c r="R41" i="3"/>
  <c r="Q41" i="3"/>
  <c r="P41" i="3"/>
  <c r="S40" i="3"/>
  <c r="R40" i="3"/>
  <c r="Q40" i="3"/>
  <c r="P40" i="3"/>
  <c r="S39" i="3"/>
  <c r="R39" i="3"/>
  <c r="Q39" i="3"/>
  <c r="P39" i="3"/>
  <c r="S38" i="3"/>
  <c r="R38" i="3"/>
  <c r="Q38" i="3"/>
  <c r="P38" i="3"/>
  <c r="S37" i="3"/>
  <c r="R37" i="3"/>
  <c r="Q37" i="3"/>
  <c r="P37" i="3"/>
  <c r="S36" i="3"/>
  <c r="R36" i="3"/>
  <c r="Q36" i="3"/>
  <c r="P36" i="3"/>
  <c r="S35" i="3"/>
  <c r="R35" i="3"/>
  <c r="Q35" i="3"/>
  <c r="P35" i="3"/>
  <c r="S34" i="3"/>
  <c r="R34" i="3"/>
  <c r="Q34" i="3"/>
  <c r="P34" i="3"/>
  <c r="S33" i="3"/>
  <c r="R33" i="3"/>
  <c r="Q33" i="3"/>
  <c r="P33" i="3"/>
  <c r="S32" i="3"/>
  <c r="R32" i="3"/>
  <c r="Q32" i="3"/>
  <c r="P32" i="3"/>
  <c r="S31" i="3"/>
  <c r="R31" i="3"/>
  <c r="Q31" i="3"/>
  <c r="P31" i="3"/>
  <c r="S30" i="3"/>
  <c r="R30" i="3"/>
  <c r="Q30" i="3"/>
  <c r="P30" i="3"/>
  <c r="S28" i="3"/>
  <c r="R28" i="3"/>
  <c r="Q28" i="3"/>
  <c r="P28" i="3"/>
  <c r="S27" i="3"/>
  <c r="R27" i="3"/>
  <c r="Q27" i="3"/>
  <c r="P27" i="3"/>
  <c r="S26" i="3"/>
  <c r="R26" i="3"/>
  <c r="Q26" i="3"/>
  <c r="P26" i="3"/>
  <c r="S25" i="3"/>
  <c r="R25" i="3"/>
  <c r="Q25" i="3"/>
  <c r="P25" i="3"/>
  <c r="S24" i="3"/>
  <c r="R24" i="3"/>
  <c r="Q24" i="3"/>
  <c r="P24" i="3"/>
  <c r="S23" i="3"/>
  <c r="R23" i="3"/>
  <c r="Q23" i="3"/>
  <c r="P23" i="3"/>
  <c r="S22" i="3"/>
  <c r="R22" i="3"/>
  <c r="Q22" i="3"/>
  <c r="P22" i="3"/>
  <c r="S21" i="3"/>
  <c r="R21" i="3"/>
  <c r="Q21" i="3"/>
  <c r="P21" i="3"/>
  <c r="S20" i="3"/>
  <c r="R20" i="3"/>
  <c r="Q20" i="3"/>
  <c r="P20" i="3"/>
  <c r="S19" i="3"/>
  <c r="R19" i="3"/>
  <c r="Q19" i="3"/>
  <c r="P19" i="3"/>
  <c r="S18" i="3"/>
  <c r="R18" i="3"/>
  <c r="Q18" i="3"/>
  <c r="P18" i="3"/>
  <c r="S17" i="3"/>
  <c r="R17" i="3"/>
  <c r="Q17" i="3"/>
  <c r="P17" i="3"/>
  <c r="S16" i="3"/>
  <c r="R16" i="3"/>
  <c r="Q16" i="3"/>
  <c r="P16" i="3"/>
  <c r="S15" i="3"/>
  <c r="R15" i="3"/>
  <c r="Q15" i="3"/>
  <c r="P15" i="3"/>
  <c r="S14" i="3"/>
  <c r="R14" i="3"/>
  <c r="Q14" i="3"/>
  <c r="P14" i="3"/>
  <c r="S13" i="3"/>
  <c r="R13" i="3"/>
  <c r="Q13" i="3"/>
  <c r="P13" i="3"/>
  <c r="S12" i="3"/>
  <c r="R12" i="3"/>
  <c r="Q12" i="3"/>
  <c r="P12" i="3"/>
  <c r="S11" i="3"/>
  <c r="R11" i="3"/>
  <c r="Q11" i="3"/>
  <c r="P11" i="3"/>
  <c r="S10" i="3"/>
  <c r="R10" i="3"/>
  <c r="Q10" i="3"/>
  <c r="P10" i="3"/>
  <c r="S9" i="3"/>
  <c r="R9" i="3"/>
  <c r="Q9" i="3"/>
  <c r="P9" i="3"/>
  <c r="S8" i="3"/>
  <c r="R8" i="3"/>
  <c r="Q8" i="3"/>
  <c r="P8" i="3"/>
  <c r="S7" i="3"/>
  <c r="R7" i="3"/>
  <c r="Q7" i="3"/>
  <c r="P7" i="3"/>
  <c r="I22" i="2" l="1"/>
  <c r="F236" i="3" l="1"/>
  <c r="F263" i="3"/>
  <c r="F137" i="3" l="1"/>
  <c r="F55" i="3"/>
  <c r="F145" i="3"/>
  <c r="F247" i="3"/>
  <c r="F221" i="3"/>
  <c r="F182" i="3"/>
  <c r="F252" i="3"/>
  <c r="F210" i="3"/>
  <c r="F29" i="3"/>
  <c r="F232" i="3"/>
  <c r="F273" i="3"/>
  <c r="F198" i="3"/>
  <c r="F95" i="3"/>
  <c r="F159" i="3"/>
  <c r="F274" i="3" l="1"/>
  <c r="H22" i="2" l="1"/>
  <c r="G22" i="2" l="1"/>
  <c r="I252" i="3" l="1"/>
  <c r="I236" i="3"/>
  <c r="I159" i="3"/>
  <c r="I232" i="3"/>
  <c r="I182" i="3"/>
  <c r="I55" i="3"/>
  <c r="I198" i="3"/>
  <c r="I221" i="3"/>
  <c r="I247" i="3"/>
  <c r="I273" i="3"/>
  <c r="I137" i="3"/>
  <c r="I145" i="3"/>
  <c r="I210" i="3"/>
  <c r="I263" i="3"/>
  <c r="I95" i="3"/>
  <c r="I29" i="3" l="1"/>
  <c r="I274" i="3" l="1"/>
  <c r="H236" i="3" l="1"/>
  <c r="H210" i="3"/>
  <c r="H145" i="3"/>
  <c r="H232" i="3"/>
  <c r="H252" i="3"/>
  <c r="H137" i="3"/>
  <c r="H159" i="3"/>
  <c r="H182" i="3"/>
  <c r="H273" i="3"/>
  <c r="H198" i="3"/>
  <c r="H221" i="3"/>
  <c r="H247" i="3"/>
  <c r="H263" i="3"/>
  <c r="S221" i="3" l="1"/>
  <c r="R221" i="3"/>
  <c r="S273" i="3"/>
  <c r="R273" i="3"/>
  <c r="S159" i="3"/>
  <c r="R159" i="3"/>
  <c r="S252" i="3"/>
  <c r="R252" i="3"/>
  <c r="S145" i="3"/>
  <c r="R145" i="3"/>
  <c r="S236" i="3"/>
  <c r="R236" i="3"/>
  <c r="S247" i="3"/>
  <c r="R247" i="3"/>
  <c r="S198" i="3"/>
  <c r="R198" i="3"/>
  <c r="S182" i="3"/>
  <c r="R182" i="3"/>
  <c r="S137" i="3"/>
  <c r="R137" i="3"/>
  <c r="S232" i="3"/>
  <c r="R232" i="3"/>
  <c r="S210" i="3"/>
  <c r="R210" i="3"/>
  <c r="S263" i="3"/>
  <c r="H55" i="3" l="1"/>
  <c r="H29" i="3"/>
  <c r="H95" i="3"/>
  <c r="S29" i="3" l="1"/>
  <c r="R29" i="3"/>
  <c r="S95" i="3"/>
  <c r="S55" i="3"/>
  <c r="H274" i="3"/>
  <c r="S274" i="3" l="1"/>
  <c r="O21" i="2" l="1"/>
  <c r="O17" i="2"/>
  <c r="O13" i="2"/>
  <c r="O9" i="2"/>
  <c r="R6" i="3"/>
  <c r="Q6" i="3"/>
  <c r="P6" i="3"/>
  <c r="S5" i="3"/>
  <c r="R5" i="3"/>
  <c r="Q5" i="3"/>
  <c r="P5" i="3"/>
  <c r="R22" i="2"/>
  <c r="P22" i="2"/>
  <c r="R21" i="2"/>
  <c r="Q21" i="2"/>
  <c r="P21" i="2"/>
  <c r="R20" i="2"/>
  <c r="Q20" i="2"/>
  <c r="P20" i="2"/>
  <c r="R19" i="2"/>
  <c r="Q19" i="2"/>
  <c r="P19" i="2"/>
  <c r="O19" i="2"/>
  <c r="R18" i="2"/>
  <c r="Q18" i="2"/>
  <c r="P18" i="2"/>
  <c r="O18" i="2"/>
  <c r="R17" i="2"/>
  <c r="Q17" i="2"/>
  <c r="P17" i="2"/>
  <c r="R16" i="2"/>
  <c r="Q16" i="2"/>
  <c r="P16" i="2"/>
  <c r="R15" i="2"/>
  <c r="Q15" i="2"/>
  <c r="P15" i="2"/>
  <c r="O15" i="2"/>
  <c r="R14" i="2"/>
  <c r="Q14" i="2"/>
  <c r="P14" i="2"/>
  <c r="O14" i="2"/>
  <c r="R13" i="2"/>
  <c r="Q13" i="2"/>
  <c r="P13" i="2"/>
  <c r="R12" i="2"/>
  <c r="Q12" i="2"/>
  <c r="P12" i="2"/>
  <c r="R11" i="2"/>
  <c r="Q11" i="2"/>
  <c r="P11" i="2"/>
  <c r="O11" i="2"/>
  <c r="R10" i="2"/>
  <c r="Q10" i="2"/>
  <c r="P10" i="2"/>
  <c r="O10" i="2"/>
  <c r="R9" i="2"/>
  <c r="Q9" i="2"/>
  <c r="P9" i="2"/>
  <c r="R8" i="2"/>
  <c r="Q8" i="2"/>
  <c r="P8" i="2"/>
  <c r="R7" i="2"/>
  <c r="Q7" i="2"/>
  <c r="P7" i="2"/>
  <c r="O7" i="2"/>
  <c r="R6" i="2"/>
  <c r="Q6" i="2"/>
  <c r="P6" i="2"/>
  <c r="R5" i="2"/>
  <c r="Q5" i="2"/>
  <c r="P5" i="2"/>
  <c r="O6" i="2"/>
  <c r="O5" i="2"/>
  <c r="M20" i="2"/>
  <c r="S20" i="2" s="1"/>
  <c r="M19" i="2"/>
  <c r="S19" i="2" s="1"/>
  <c r="M18" i="2"/>
  <c r="S18" i="2" s="1"/>
  <c r="M16" i="2"/>
  <c r="S16" i="2" s="1"/>
  <c r="M15" i="2"/>
  <c r="S15" i="2" s="1"/>
  <c r="M14" i="2"/>
  <c r="S14" i="2" s="1"/>
  <c r="M12" i="2"/>
  <c r="M11" i="2"/>
  <c r="S11" i="2" s="1"/>
  <c r="M10" i="2"/>
  <c r="S10" i="2" s="1"/>
  <c r="M8" i="2"/>
  <c r="S8" i="2" s="1"/>
  <c r="M7" i="2"/>
  <c r="S7" i="2" s="1"/>
  <c r="M6" i="2"/>
  <c r="S12" i="2" l="1"/>
  <c r="S6" i="2"/>
  <c r="E22" i="2"/>
  <c r="M9" i="2"/>
  <c r="S9" i="2" s="1"/>
  <c r="M13" i="2"/>
  <c r="S13" i="2" s="1"/>
  <c r="M17" i="2"/>
  <c r="S17" i="2" s="1"/>
  <c r="M21" i="2"/>
  <c r="S21" i="2" s="1"/>
  <c r="O8" i="2"/>
  <c r="O12" i="2"/>
  <c r="O16" i="2"/>
  <c r="O20" i="2"/>
  <c r="Q22" i="2" l="1"/>
  <c r="M22" i="2"/>
  <c r="N20" i="2" s="1"/>
  <c r="O22" i="2"/>
  <c r="N6" i="2" l="1"/>
  <c r="N13" i="2"/>
  <c r="N7" i="2"/>
  <c r="S22" i="2"/>
  <c r="N9" i="2"/>
  <c r="N10" i="2"/>
  <c r="N8" i="2"/>
  <c r="N11" i="2"/>
  <c r="N21" i="2"/>
  <c r="N18" i="2"/>
  <c r="N16" i="2"/>
  <c r="N19" i="2"/>
  <c r="N17" i="2"/>
  <c r="N14" i="2"/>
  <c r="N12" i="2"/>
  <c r="N15" i="2"/>
  <c r="N111" i="3" l="1"/>
  <c r="T111" i="3" s="1"/>
  <c r="N79" i="3"/>
  <c r="T79" i="3" s="1"/>
  <c r="N47" i="3"/>
  <c r="T47" i="3" s="1"/>
  <c r="J29" i="3" l="1"/>
  <c r="S6" i="3"/>
  <c r="N6" i="3"/>
  <c r="N14" i="3"/>
  <c r="T14" i="3" s="1"/>
  <c r="N9" i="3"/>
  <c r="T9" i="3" s="1"/>
  <c r="N13" i="3"/>
  <c r="T13" i="3" s="1"/>
  <c r="N17" i="3"/>
  <c r="T17" i="3" s="1"/>
  <c r="N21" i="3"/>
  <c r="N25" i="3"/>
  <c r="T25" i="3" s="1"/>
  <c r="J55" i="3"/>
  <c r="P55" i="3" s="1"/>
  <c r="N30" i="3"/>
  <c r="T30" i="3" s="1"/>
  <c r="N34" i="3"/>
  <c r="T34" i="3" s="1"/>
  <c r="N38" i="3"/>
  <c r="T38" i="3" s="1"/>
  <c r="N42" i="3"/>
  <c r="T42" i="3" s="1"/>
  <c r="N46" i="3"/>
  <c r="T46" i="3" s="1"/>
  <c r="J95" i="3"/>
  <c r="P95" i="3" s="1"/>
  <c r="N56" i="3"/>
  <c r="T56" i="3" s="1"/>
  <c r="N60" i="3"/>
  <c r="T60" i="3" s="1"/>
  <c r="N64" i="3"/>
  <c r="T64" i="3" s="1"/>
  <c r="N68" i="3"/>
  <c r="T68" i="3" s="1"/>
  <c r="N72" i="3"/>
  <c r="T72" i="3" s="1"/>
  <c r="N76" i="3"/>
  <c r="T76" i="3" s="1"/>
  <c r="N80" i="3"/>
  <c r="T80" i="3" s="1"/>
  <c r="N87" i="3"/>
  <c r="T87" i="3" s="1"/>
  <c r="N93" i="3"/>
  <c r="T93" i="3" s="1"/>
  <c r="N12" i="3"/>
  <c r="T12" i="3" s="1"/>
  <c r="N18" i="3"/>
  <c r="T18" i="3" s="1"/>
  <c r="N22" i="3"/>
  <c r="T22" i="3" s="1"/>
  <c r="N26" i="3"/>
  <c r="T26" i="3" s="1"/>
  <c r="N31" i="3"/>
  <c r="T31" i="3" s="1"/>
  <c r="N35" i="3"/>
  <c r="T35" i="3" s="1"/>
  <c r="N39" i="3"/>
  <c r="T39" i="3" s="1"/>
  <c r="N43" i="3"/>
  <c r="T43" i="3" s="1"/>
  <c r="N57" i="3"/>
  <c r="T57" i="3" s="1"/>
  <c r="N61" i="3"/>
  <c r="T61" i="3" s="1"/>
  <c r="N65" i="3"/>
  <c r="T65" i="3" s="1"/>
  <c r="N69" i="3"/>
  <c r="T69" i="3" s="1"/>
  <c r="N73" i="3"/>
  <c r="T73" i="3" s="1"/>
  <c r="N77" i="3"/>
  <c r="T77" i="3" s="1"/>
  <c r="N81" i="3"/>
  <c r="T81" i="3" s="1"/>
  <c r="N88" i="3"/>
  <c r="T88" i="3" s="1"/>
  <c r="J137" i="3"/>
  <c r="N96" i="3"/>
  <c r="T96" i="3" s="1"/>
  <c r="N100" i="3"/>
  <c r="T100" i="3" s="1"/>
  <c r="N104" i="3"/>
  <c r="T104" i="3" s="1"/>
  <c r="N108" i="3"/>
  <c r="T108" i="3" s="1"/>
  <c r="N112" i="3"/>
  <c r="T112" i="3" s="1"/>
  <c r="N116" i="3"/>
  <c r="T116" i="3" s="1"/>
  <c r="N120" i="3"/>
  <c r="T120" i="3" s="1"/>
  <c r="N124" i="3"/>
  <c r="T124" i="3" s="1"/>
  <c r="N128" i="3"/>
  <c r="T128" i="3" s="1"/>
  <c r="N132" i="3"/>
  <c r="T132" i="3" s="1"/>
  <c r="N136" i="3"/>
  <c r="T136" i="3" s="1"/>
  <c r="N141" i="3"/>
  <c r="T141" i="3" s="1"/>
  <c r="J159" i="3"/>
  <c r="N146" i="3"/>
  <c r="T146" i="3" s="1"/>
  <c r="N150" i="3"/>
  <c r="T150" i="3" s="1"/>
  <c r="N154" i="3"/>
  <c r="T154" i="3" s="1"/>
  <c r="N158" i="3"/>
  <c r="T158" i="3" s="1"/>
  <c r="N163" i="3"/>
  <c r="T163" i="3" s="1"/>
  <c r="N167" i="3"/>
  <c r="T167" i="3" s="1"/>
  <c r="N171" i="3"/>
  <c r="T171" i="3" s="1"/>
  <c r="N175" i="3"/>
  <c r="T175" i="3" s="1"/>
  <c r="N179" i="3"/>
  <c r="N184" i="3"/>
  <c r="T184" i="3" s="1"/>
  <c r="N188" i="3"/>
  <c r="T188" i="3" s="1"/>
  <c r="N192" i="3"/>
  <c r="T192" i="3" s="1"/>
  <c r="N196" i="3"/>
  <c r="T196" i="3" s="1"/>
  <c r="N201" i="3"/>
  <c r="T201" i="3" s="1"/>
  <c r="N205" i="3"/>
  <c r="T205" i="3" s="1"/>
  <c r="N209" i="3"/>
  <c r="T209" i="3" s="1"/>
  <c r="N214" i="3"/>
  <c r="T214" i="3" s="1"/>
  <c r="N218" i="3"/>
  <c r="T218" i="3" s="1"/>
  <c r="N223" i="3"/>
  <c r="T223" i="3" s="1"/>
  <c r="N227" i="3"/>
  <c r="T227" i="3" s="1"/>
  <c r="N231" i="3"/>
  <c r="T231" i="3" s="1"/>
  <c r="J247" i="3"/>
  <c r="N237" i="3"/>
  <c r="T237" i="3" s="1"/>
  <c r="N241" i="3"/>
  <c r="T241" i="3" s="1"/>
  <c r="N245" i="3"/>
  <c r="T245" i="3" s="1"/>
  <c r="N250" i="3"/>
  <c r="T250" i="3" s="1"/>
  <c r="N255" i="3"/>
  <c r="T255" i="3" s="1"/>
  <c r="N259" i="3"/>
  <c r="T259" i="3" s="1"/>
  <c r="N265" i="3"/>
  <c r="T265" i="3" s="1"/>
  <c r="N269" i="3"/>
  <c r="T269" i="3" s="1"/>
  <c r="N90" i="3"/>
  <c r="T90" i="3" s="1"/>
  <c r="N94" i="3"/>
  <c r="T94" i="3" s="1"/>
  <c r="N99" i="3"/>
  <c r="T99" i="3" s="1"/>
  <c r="N103" i="3"/>
  <c r="T103" i="3" s="1"/>
  <c r="N107" i="3"/>
  <c r="T107" i="3" s="1"/>
  <c r="N115" i="3"/>
  <c r="T115" i="3" s="1"/>
  <c r="N119" i="3"/>
  <c r="T119" i="3" s="1"/>
  <c r="N123" i="3"/>
  <c r="T123" i="3" s="1"/>
  <c r="N127" i="3"/>
  <c r="T127" i="3" s="1"/>
  <c r="N131" i="3"/>
  <c r="T131" i="3" s="1"/>
  <c r="N135" i="3"/>
  <c r="T135" i="3" s="1"/>
  <c r="N140" i="3"/>
  <c r="T140" i="3" s="1"/>
  <c r="N144" i="3"/>
  <c r="T144" i="3" s="1"/>
  <c r="N149" i="3"/>
  <c r="T149" i="3" s="1"/>
  <c r="N153" i="3"/>
  <c r="T153" i="3" s="1"/>
  <c r="N157" i="3"/>
  <c r="T157" i="3" s="1"/>
  <c r="N162" i="3"/>
  <c r="T162" i="3" s="1"/>
  <c r="N166" i="3"/>
  <c r="T166" i="3" s="1"/>
  <c r="N170" i="3"/>
  <c r="T170" i="3" s="1"/>
  <c r="N174" i="3"/>
  <c r="T174" i="3" s="1"/>
  <c r="N178" i="3"/>
  <c r="T178" i="3" s="1"/>
  <c r="J198" i="3"/>
  <c r="N183" i="3"/>
  <c r="T183" i="3" s="1"/>
  <c r="N187" i="3"/>
  <c r="T187" i="3" s="1"/>
  <c r="N191" i="3"/>
  <c r="T191" i="3" s="1"/>
  <c r="N195" i="3"/>
  <c r="T195" i="3" s="1"/>
  <c r="N200" i="3"/>
  <c r="T200" i="3" s="1"/>
  <c r="N204" i="3"/>
  <c r="T204" i="3" s="1"/>
  <c r="N208" i="3"/>
  <c r="T208" i="3" s="1"/>
  <c r="N213" i="3"/>
  <c r="T213" i="3" s="1"/>
  <c r="N217" i="3"/>
  <c r="T217" i="3" s="1"/>
  <c r="J232" i="3"/>
  <c r="N222" i="3"/>
  <c r="T222" i="3" s="1"/>
  <c r="N226" i="3"/>
  <c r="T226" i="3" s="1"/>
  <c r="N230" i="3"/>
  <c r="T230" i="3" s="1"/>
  <c r="N235" i="3"/>
  <c r="T235" i="3" s="1"/>
  <c r="N240" i="3"/>
  <c r="T240" i="3" s="1"/>
  <c r="N244" i="3"/>
  <c r="T244" i="3" s="1"/>
  <c r="N249" i="3"/>
  <c r="T249" i="3" s="1"/>
  <c r="N254" i="3"/>
  <c r="T254" i="3" s="1"/>
  <c r="N258" i="3"/>
  <c r="T258" i="3" s="1"/>
  <c r="J273" i="3"/>
  <c r="N264" i="3"/>
  <c r="T264" i="3" s="1"/>
  <c r="N268" i="3"/>
  <c r="T268" i="3" s="1"/>
  <c r="N272" i="3"/>
  <c r="T272" i="3" s="1"/>
  <c r="N10" i="3"/>
  <c r="T10" i="3" s="1"/>
  <c r="N7" i="3"/>
  <c r="T7" i="3" s="1"/>
  <c r="N11" i="3"/>
  <c r="T11" i="3" s="1"/>
  <c r="N15" i="3"/>
  <c r="T15" i="3" s="1"/>
  <c r="N19" i="3"/>
  <c r="T19" i="3" s="1"/>
  <c r="N23" i="3"/>
  <c r="T23" i="3" s="1"/>
  <c r="N27" i="3"/>
  <c r="T27" i="3" s="1"/>
  <c r="N32" i="3"/>
  <c r="T32" i="3" s="1"/>
  <c r="N36" i="3"/>
  <c r="T36" i="3" s="1"/>
  <c r="N40" i="3"/>
  <c r="T40" i="3" s="1"/>
  <c r="N44" i="3"/>
  <c r="T44" i="3" s="1"/>
  <c r="N53" i="3"/>
  <c r="T53" i="3" s="1"/>
  <c r="N58" i="3"/>
  <c r="T58" i="3" s="1"/>
  <c r="N62" i="3"/>
  <c r="T62" i="3" s="1"/>
  <c r="N66" i="3"/>
  <c r="T66" i="3" s="1"/>
  <c r="N70" i="3"/>
  <c r="T70" i="3" s="1"/>
  <c r="N74" i="3"/>
  <c r="T74" i="3" s="1"/>
  <c r="N78" i="3"/>
  <c r="T78" i="3" s="1"/>
  <c r="N82" i="3"/>
  <c r="T82" i="3" s="1"/>
  <c r="N89" i="3"/>
  <c r="T89" i="3" s="1"/>
  <c r="N8" i="3"/>
  <c r="T8" i="3" s="1"/>
  <c r="N16" i="3"/>
  <c r="T16" i="3" s="1"/>
  <c r="N20" i="3"/>
  <c r="T20" i="3" s="1"/>
  <c r="N24" i="3"/>
  <c r="T24" i="3" s="1"/>
  <c r="N28" i="3"/>
  <c r="T28" i="3" s="1"/>
  <c r="N33" i="3"/>
  <c r="T33" i="3" s="1"/>
  <c r="N37" i="3"/>
  <c r="T37" i="3" s="1"/>
  <c r="N41" i="3"/>
  <c r="T41" i="3" s="1"/>
  <c r="N45" i="3"/>
  <c r="T45" i="3" s="1"/>
  <c r="N54" i="3"/>
  <c r="T54" i="3" s="1"/>
  <c r="N59" i="3"/>
  <c r="T59" i="3" s="1"/>
  <c r="N63" i="3"/>
  <c r="T63" i="3" s="1"/>
  <c r="N67" i="3"/>
  <c r="T67" i="3" s="1"/>
  <c r="N71" i="3"/>
  <c r="T71" i="3" s="1"/>
  <c r="N75" i="3"/>
  <c r="T75" i="3" s="1"/>
  <c r="N83" i="3"/>
  <c r="T83" i="3" s="1"/>
  <c r="N91" i="3"/>
  <c r="T91" i="3" s="1"/>
  <c r="N98" i="3"/>
  <c r="T98" i="3" s="1"/>
  <c r="N102" i="3"/>
  <c r="T102" i="3" s="1"/>
  <c r="N106" i="3"/>
  <c r="T106" i="3" s="1"/>
  <c r="N110" i="3"/>
  <c r="T110" i="3" s="1"/>
  <c r="N114" i="3"/>
  <c r="T114" i="3" s="1"/>
  <c r="N118" i="3"/>
  <c r="T118" i="3" s="1"/>
  <c r="N122" i="3"/>
  <c r="T122" i="3" s="1"/>
  <c r="N126" i="3"/>
  <c r="T126" i="3" s="1"/>
  <c r="N130" i="3"/>
  <c r="T130" i="3" s="1"/>
  <c r="N134" i="3"/>
  <c r="T134" i="3" s="1"/>
  <c r="N139" i="3"/>
  <c r="T139" i="3" s="1"/>
  <c r="N143" i="3"/>
  <c r="T143" i="3" s="1"/>
  <c r="N148" i="3"/>
  <c r="T148" i="3" s="1"/>
  <c r="N152" i="3"/>
  <c r="T152" i="3" s="1"/>
  <c r="N156" i="3"/>
  <c r="T156" i="3" s="1"/>
  <c r="N161" i="3"/>
  <c r="T161" i="3" s="1"/>
  <c r="N165" i="3"/>
  <c r="T165" i="3" s="1"/>
  <c r="N169" i="3"/>
  <c r="T169" i="3" s="1"/>
  <c r="N173" i="3"/>
  <c r="T173" i="3" s="1"/>
  <c r="N177" i="3"/>
  <c r="T177" i="3" s="1"/>
  <c r="N181" i="3"/>
  <c r="T181" i="3" s="1"/>
  <c r="N186" i="3"/>
  <c r="T186" i="3" s="1"/>
  <c r="N190" i="3"/>
  <c r="T190" i="3" s="1"/>
  <c r="N194" i="3"/>
  <c r="T194" i="3" s="1"/>
  <c r="J210" i="3"/>
  <c r="N199" i="3"/>
  <c r="T199" i="3" s="1"/>
  <c r="N203" i="3"/>
  <c r="T203" i="3" s="1"/>
  <c r="N207" i="3"/>
  <c r="T207" i="3" s="1"/>
  <c r="N212" i="3"/>
  <c r="T212" i="3" s="1"/>
  <c r="N216" i="3"/>
  <c r="T216" i="3" s="1"/>
  <c r="N220" i="3"/>
  <c r="T220" i="3" s="1"/>
  <c r="N225" i="3"/>
  <c r="T225" i="3" s="1"/>
  <c r="N229" i="3"/>
  <c r="T229" i="3" s="1"/>
  <c r="N234" i="3"/>
  <c r="T234" i="3" s="1"/>
  <c r="N239" i="3"/>
  <c r="T239" i="3" s="1"/>
  <c r="N243" i="3"/>
  <c r="T243" i="3" s="1"/>
  <c r="J252" i="3"/>
  <c r="N248" i="3"/>
  <c r="T248" i="3" s="1"/>
  <c r="J263" i="3"/>
  <c r="P263" i="3" s="1"/>
  <c r="N253" i="3"/>
  <c r="T253" i="3" s="1"/>
  <c r="N257" i="3"/>
  <c r="T257" i="3" s="1"/>
  <c r="N262" i="3"/>
  <c r="T262" i="3" s="1"/>
  <c r="N267" i="3"/>
  <c r="T267" i="3" s="1"/>
  <c r="N271" i="3"/>
  <c r="T271" i="3" s="1"/>
  <c r="N92" i="3"/>
  <c r="T92" i="3" s="1"/>
  <c r="N97" i="3"/>
  <c r="T97" i="3" s="1"/>
  <c r="N101" i="3"/>
  <c r="T101" i="3" s="1"/>
  <c r="N105" i="3"/>
  <c r="T105" i="3" s="1"/>
  <c r="N109" i="3"/>
  <c r="T109" i="3" s="1"/>
  <c r="N113" i="3"/>
  <c r="T113" i="3" s="1"/>
  <c r="N117" i="3"/>
  <c r="T117" i="3" s="1"/>
  <c r="N121" i="3"/>
  <c r="T121" i="3" s="1"/>
  <c r="N125" i="3"/>
  <c r="T125" i="3" s="1"/>
  <c r="N129" i="3"/>
  <c r="T129" i="3" s="1"/>
  <c r="N133" i="3"/>
  <c r="T133" i="3" s="1"/>
  <c r="J145" i="3"/>
  <c r="N138" i="3"/>
  <c r="T138" i="3" s="1"/>
  <c r="N142" i="3"/>
  <c r="T142" i="3" s="1"/>
  <c r="N147" i="3"/>
  <c r="T147" i="3" s="1"/>
  <c r="N151" i="3"/>
  <c r="T151" i="3" s="1"/>
  <c r="N155" i="3"/>
  <c r="T155" i="3" s="1"/>
  <c r="J182" i="3"/>
  <c r="N160" i="3"/>
  <c r="T160" i="3" s="1"/>
  <c r="N164" i="3"/>
  <c r="T164" i="3" s="1"/>
  <c r="N168" i="3"/>
  <c r="T168" i="3" s="1"/>
  <c r="N172" i="3"/>
  <c r="T172" i="3" s="1"/>
  <c r="N176" i="3"/>
  <c r="T176" i="3" s="1"/>
  <c r="N180" i="3"/>
  <c r="T180" i="3" s="1"/>
  <c r="N185" i="3"/>
  <c r="T185" i="3" s="1"/>
  <c r="N189" i="3"/>
  <c r="T189" i="3" s="1"/>
  <c r="N193" i="3"/>
  <c r="T193" i="3" s="1"/>
  <c r="N197" i="3"/>
  <c r="T197" i="3" s="1"/>
  <c r="N202" i="3"/>
  <c r="T202" i="3" s="1"/>
  <c r="N206" i="3"/>
  <c r="T206" i="3" s="1"/>
  <c r="J221" i="3"/>
  <c r="N211" i="3"/>
  <c r="T211" i="3" s="1"/>
  <c r="N215" i="3"/>
  <c r="T215" i="3" s="1"/>
  <c r="N219" i="3"/>
  <c r="T219" i="3" s="1"/>
  <c r="N224" i="3"/>
  <c r="T224" i="3" s="1"/>
  <c r="N228" i="3"/>
  <c r="T228" i="3" s="1"/>
  <c r="J236" i="3"/>
  <c r="N233" i="3"/>
  <c r="T233" i="3" s="1"/>
  <c r="N238" i="3"/>
  <c r="T238" i="3" s="1"/>
  <c r="N242" i="3"/>
  <c r="T242" i="3" s="1"/>
  <c r="N246" i="3"/>
  <c r="T246" i="3" s="1"/>
  <c r="N251" i="3"/>
  <c r="T251" i="3" s="1"/>
  <c r="N256" i="3"/>
  <c r="T256" i="3" s="1"/>
  <c r="N261" i="3"/>
  <c r="T261" i="3" s="1"/>
  <c r="N266" i="3"/>
  <c r="T266" i="3" s="1"/>
  <c r="N270" i="3"/>
  <c r="T270" i="3" s="1"/>
  <c r="Q182" i="3" l="1"/>
  <c r="P182" i="3"/>
  <c r="Q145" i="3"/>
  <c r="P145" i="3"/>
  <c r="Q273" i="3"/>
  <c r="P273" i="3"/>
  <c r="Q232" i="3"/>
  <c r="P232" i="3"/>
  <c r="Q198" i="3"/>
  <c r="P198" i="3"/>
  <c r="Q247" i="3"/>
  <c r="P247" i="3"/>
  <c r="Q159" i="3"/>
  <c r="P159" i="3"/>
  <c r="Q29" i="3"/>
  <c r="P29" i="3"/>
  <c r="Q236" i="3"/>
  <c r="P236" i="3"/>
  <c r="Q221" i="3"/>
  <c r="P221" i="3"/>
  <c r="Q252" i="3"/>
  <c r="P252" i="3"/>
  <c r="Q210" i="3"/>
  <c r="P210" i="3"/>
  <c r="Q137" i="3"/>
  <c r="P137" i="3"/>
  <c r="T21" i="3"/>
  <c r="R263" i="3"/>
  <c r="Q263" i="3"/>
  <c r="R55" i="3"/>
  <c r="Q55" i="3"/>
  <c r="R95" i="3"/>
  <c r="Q95" i="3"/>
  <c r="N236" i="3"/>
  <c r="N182" i="3"/>
  <c r="O173" i="3" s="1"/>
  <c r="N263" i="3"/>
  <c r="N210" i="3"/>
  <c r="O204" i="3" s="1"/>
  <c r="N273" i="3"/>
  <c r="T273" i="3" s="1"/>
  <c r="N198" i="3"/>
  <c r="O196" i="3" s="1"/>
  <c r="N247" i="3"/>
  <c r="O238" i="3" s="1"/>
  <c r="N137" i="3"/>
  <c r="N55" i="3"/>
  <c r="N221" i="3"/>
  <c r="T221" i="3" s="1"/>
  <c r="N145" i="3"/>
  <c r="N252" i="3"/>
  <c r="N232" i="3"/>
  <c r="N159" i="3"/>
  <c r="N95" i="3"/>
  <c r="T6" i="3"/>
  <c r="J274" i="3"/>
  <c r="P274" i="3" s="1"/>
  <c r="N29" i="3"/>
  <c r="T29" i="3" s="1"/>
  <c r="T95" i="3" l="1"/>
  <c r="O85" i="3"/>
  <c r="O84" i="3"/>
  <c r="O86" i="3"/>
  <c r="T263" i="3"/>
  <c r="O260" i="3"/>
  <c r="T55" i="3"/>
  <c r="O47" i="3"/>
  <c r="R274" i="3"/>
  <c r="Q274" i="3"/>
  <c r="O177" i="3"/>
  <c r="O199" i="3"/>
  <c r="O181" i="3"/>
  <c r="O203" i="3"/>
  <c r="O165" i="3"/>
  <c r="O188" i="3"/>
  <c r="O146" i="3"/>
  <c r="T159" i="3"/>
  <c r="O249" i="3"/>
  <c r="T252" i="3"/>
  <c r="O139" i="3"/>
  <c r="T145" i="3"/>
  <c r="O241" i="3"/>
  <c r="T247" i="3"/>
  <c r="O234" i="3"/>
  <c r="T236" i="3"/>
  <c r="O222" i="3"/>
  <c r="T232" i="3"/>
  <c r="O253" i="3"/>
  <c r="O256" i="3"/>
  <c r="O105" i="3"/>
  <c r="T137" i="3"/>
  <c r="O192" i="3"/>
  <c r="T198" i="3"/>
  <c r="O235" i="3"/>
  <c r="O205" i="3"/>
  <c r="T210" i="3"/>
  <c r="O178" i="3"/>
  <c r="T182" i="3"/>
  <c r="O269" i="3"/>
  <c r="O268" i="3"/>
  <c r="O257" i="3"/>
  <c r="O258" i="3"/>
  <c r="O194" i="3"/>
  <c r="O189" i="3"/>
  <c r="O255" i="3"/>
  <c r="O130" i="3"/>
  <c r="O259" i="3"/>
  <c r="O134" i="3"/>
  <c r="O97" i="3"/>
  <c r="O184" i="3"/>
  <c r="O143" i="3"/>
  <c r="O163" i="3"/>
  <c r="O175" i="3"/>
  <c r="O209" i="3"/>
  <c r="O135" i="3"/>
  <c r="O162" i="3"/>
  <c r="O174" i="3"/>
  <c r="O244" i="3"/>
  <c r="O161" i="3"/>
  <c r="O168" i="3"/>
  <c r="O206" i="3"/>
  <c r="O167" i="3"/>
  <c r="O171" i="3"/>
  <c r="O200" i="3"/>
  <c r="O208" i="3"/>
  <c r="O169" i="3"/>
  <c r="O172" i="3"/>
  <c r="O202" i="3"/>
  <c r="O170" i="3"/>
  <c r="O100" i="3"/>
  <c r="O108" i="3"/>
  <c r="O112" i="3"/>
  <c r="O128" i="3"/>
  <c r="O136" i="3"/>
  <c r="O119" i="3"/>
  <c r="O123" i="3"/>
  <c r="O102" i="3"/>
  <c r="O106" i="3"/>
  <c r="O110" i="3"/>
  <c r="O141" i="3"/>
  <c r="O201" i="3"/>
  <c r="O166" i="3"/>
  <c r="O237" i="3"/>
  <c r="O131" i="3"/>
  <c r="O98" i="3"/>
  <c r="O114" i="3"/>
  <c r="O122" i="3"/>
  <c r="O126" i="3"/>
  <c r="O113" i="3"/>
  <c r="O121" i="3"/>
  <c r="O254" i="3"/>
  <c r="O231" i="3"/>
  <c r="O250" i="3"/>
  <c r="O144" i="3"/>
  <c r="O127" i="3"/>
  <c r="O239" i="3"/>
  <c r="O243" i="3"/>
  <c r="O125" i="3"/>
  <c r="O225" i="3"/>
  <c r="O104" i="3"/>
  <c r="O99" i="3"/>
  <c r="O101" i="3"/>
  <c r="O79" i="3"/>
  <c r="O75" i="3"/>
  <c r="O63" i="3"/>
  <c r="O89" i="3"/>
  <c r="O82" i="3"/>
  <c r="O78" i="3"/>
  <c r="O70" i="3"/>
  <c r="O62" i="3"/>
  <c r="O90" i="3"/>
  <c r="O73" i="3"/>
  <c r="O57" i="3"/>
  <c r="O92" i="3"/>
  <c r="O91" i="3"/>
  <c r="O83" i="3"/>
  <c r="O71" i="3"/>
  <c r="O74" i="3"/>
  <c r="O58" i="3"/>
  <c r="O94" i="3"/>
  <c r="O88" i="3"/>
  <c r="O77" i="3"/>
  <c r="O69" i="3"/>
  <c r="O65" i="3"/>
  <c r="O61" i="3"/>
  <c r="O93" i="3"/>
  <c r="O87" i="3"/>
  <c r="O80" i="3"/>
  <c r="O68" i="3"/>
  <c r="O67" i="3"/>
  <c r="O59" i="3"/>
  <c r="O66" i="3"/>
  <c r="O56" i="3"/>
  <c r="O64" i="3"/>
  <c r="O81" i="3"/>
  <c r="O45" i="3"/>
  <c r="O41" i="3"/>
  <c r="O37" i="3"/>
  <c r="O44" i="3"/>
  <c r="O40" i="3"/>
  <c r="O32" i="3"/>
  <c r="O35" i="3"/>
  <c r="O46" i="3"/>
  <c r="O42" i="3"/>
  <c r="O30" i="3"/>
  <c r="O33" i="3"/>
  <c r="O36" i="3"/>
  <c r="O43" i="3"/>
  <c r="O39" i="3"/>
  <c r="O31" i="3"/>
  <c r="O38" i="3"/>
  <c r="O34" i="3"/>
  <c r="O54" i="3"/>
  <c r="O53" i="3"/>
  <c r="O13" i="3"/>
  <c r="O24" i="3"/>
  <c r="O16" i="3"/>
  <c r="O8" i="3"/>
  <c r="O27" i="3"/>
  <c r="O23" i="3"/>
  <c r="O19" i="3"/>
  <c r="O15" i="3"/>
  <c r="O11" i="3"/>
  <c r="O26" i="3"/>
  <c r="O18" i="3"/>
  <c r="O12" i="3"/>
  <c r="O9" i="3"/>
  <c r="O28" i="3"/>
  <c r="O20" i="3"/>
  <c r="O7" i="3"/>
  <c r="O10" i="3"/>
  <c r="O22" i="3"/>
  <c r="O25" i="3"/>
  <c r="O21" i="3"/>
  <c r="O17" i="3"/>
  <c r="O14" i="3"/>
  <c r="O6" i="3"/>
  <c r="N274" i="3"/>
  <c r="O72" i="3"/>
  <c r="O224" i="3"/>
  <c r="O229" i="3"/>
  <c r="O223" i="3"/>
  <c r="O228" i="3"/>
  <c r="O230" i="3"/>
  <c r="O227" i="3"/>
  <c r="O226" i="3"/>
  <c r="O211" i="3"/>
  <c r="O220" i="3"/>
  <c r="O218" i="3"/>
  <c r="O219" i="3"/>
  <c r="O216" i="3"/>
  <c r="O217" i="3"/>
  <c r="O213" i="3"/>
  <c r="O214" i="3"/>
  <c r="O215" i="3"/>
  <c r="O212" i="3"/>
  <c r="O60" i="3"/>
  <c r="O76" i="3"/>
  <c r="O267" i="3"/>
  <c r="O150" i="3"/>
  <c r="O154" i="3"/>
  <c r="O158" i="3"/>
  <c r="O265" i="3"/>
  <c r="O153" i="3"/>
  <c r="O148" i="3"/>
  <c r="O156" i="3"/>
  <c r="O271" i="3"/>
  <c r="O142" i="3"/>
  <c r="O147" i="3"/>
  <c r="O155" i="3"/>
  <c r="O251" i="3"/>
  <c r="O270" i="3"/>
  <c r="O109" i="3"/>
  <c r="O111" i="3"/>
  <c r="O96" i="3"/>
  <c r="O116" i="3"/>
  <c r="O120" i="3"/>
  <c r="O124" i="3"/>
  <c r="O132" i="3"/>
  <c r="O245" i="3"/>
  <c r="O103" i="3"/>
  <c r="O107" i="3"/>
  <c r="O115" i="3"/>
  <c r="O140" i="3"/>
  <c r="O149" i="3"/>
  <c r="O157" i="3"/>
  <c r="O183" i="3"/>
  <c r="O187" i="3"/>
  <c r="O191" i="3"/>
  <c r="O195" i="3"/>
  <c r="O240" i="3"/>
  <c r="O264" i="3"/>
  <c r="O272" i="3"/>
  <c r="O118" i="3"/>
  <c r="O152" i="3"/>
  <c r="O186" i="3"/>
  <c r="O190" i="3"/>
  <c r="O207" i="3"/>
  <c r="O248" i="3"/>
  <c r="O262" i="3"/>
  <c r="O117" i="3"/>
  <c r="O129" i="3"/>
  <c r="O133" i="3"/>
  <c r="O138" i="3"/>
  <c r="O151" i="3"/>
  <c r="O179" i="3"/>
  <c r="O160" i="3"/>
  <c r="O164" i="3"/>
  <c r="O176" i="3"/>
  <c r="O180" i="3"/>
  <c r="O185" i="3"/>
  <c r="O193" i="3"/>
  <c r="O197" i="3"/>
  <c r="O233" i="3"/>
  <c r="O242" i="3"/>
  <c r="O246" i="3"/>
  <c r="O261" i="3"/>
  <c r="O266" i="3"/>
  <c r="O159" i="3" l="1"/>
  <c r="O232" i="3"/>
  <c r="O145" i="3"/>
  <c r="T274" i="3"/>
  <c r="O236" i="3"/>
  <c r="O182" i="3"/>
  <c r="O263" i="3"/>
  <c r="O210" i="3"/>
  <c r="O247" i="3"/>
  <c r="O137" i="3"/>
  <c r="O274" i="3"/>
  <c r="O29" i="3"/>
  <c r="O55" i="3"/>
  <c r="O198" i="3"/>
  <c r="O252" i="3"/>
  <c r="O273" i="3"/>
  <c r="O221" i="3"/>
  <c r="O95" i="3"/>
</calcChain>
</file>

<file path=xl/comments1.xml><?xml version="1.0" encoding="utf-8"?>
<comments xmlns="http://schemas.openxmlformats.org/spreadsheetml/2006/main">
  <authors>
    <author>Watson, Pete</author>
  </authors>
  <commentList>
    <comment ref="D179" authorId="0">
      <text>
        <r>
          <rPr>
            <b/>
            <sz val="9"/>
            <color indexed="81"/>
            <rFont val="Tahoma"/>
            <charset val="1"/>
          </rPr>
          <t>Please note:
AICs for Pension wise are used in a different way from other AICs.
Please do not use this line to look at trends.</t>
        </r>
        <r>
          <rPr>
            <sz val="9"/>
            <color indexed="81"/>
            <rFont val="Tahoma"/>
            <charset val="1"/>
          </rPr>
          <t xml:space="preserve">
</t>
        </r>
      </text>
    </comment>
  </commentList>
</comments>
</file>

<file path=xl/connections.xml><?xml version="1.0" encoding="utf-8"?>
<connections xmlns="http://schemas.openxmlformats.org/spreadsheetml/2006/main">
  <connection id="1" odcFile="C:\Users\Watsonp\Documents\My Data Sources\cabcrmsqlrs1 CABReportingCubes Local Advice Event.odc" keepAlive="1" name="cabcrmsqlrs1 CABReportingCubes Local Advice Event" type="5" refreshedVersion="4" background="1">
    <dbPr connection="Provider=MSOLAP.4;Integrated Security=SSPI;Persist Security Info=True;Initial Catalog=CABReportingCubes;Data Source=cabcrmsqlrs1;MDX Compatibility=1;Safety Options=2;MDX Missing Member Mode=Error" command="Local Advice Event" commandType="1"/>
    <olapPr sendLocale="1" rowDrillCount="1000"/>
  </connection>
  <connection id="2" odcFile="C:\Users\Watsonp\Documents\My Data Sources\cabcrmsqlrs1 CABReportingCubes Local Advice Event.odc" keepAlive="1" name="cabcrmsqlrs1 CABReportingCubes Local Advice Event1" type="5" refreshedVersion="4" background="1">
    <dbPr connection="Provider=MSOLAP.4;Integrated Security=SSPI;Persist Security Info=True;Initial Catalog=CABReportingCubes;Data Source=cabcrmsqlrs1;MDX Compatibility=1;Safety Options=2;MDX Missing Member Mode=Error" command="Local Advice Event" commandType="1"/>
    <olapPr sendLocale="1" rowDrillCount="1000"/>
  </connection>
</connections>
</file>

<file path=xl/sharedStrings.xml><?xml version="1.0" encoding="utf-8"?>
<sst xmlns="http://schemas.openxmlformats.org/spreadsheetml/2006/main" count="974" uniqueCount="591">
  <si>
    <t>2014-15</t>
  </si>
  <si>
    <t>Annual</t>
  </si>
  <si>
    <t>Q1</t>
  </si>
  <si>
    <t>Q2</t>
  </si>
  <si>
    <t>Q3</t>
  </si>
  <si>
    <t>Q4</t>
  </si>
  <si>
    <t>Total last four quarters</t>
  </si>
  <si>
    <t>As % of category</t>
  </si>
  <si>
    <t>BEN</t>
  </si>
  <si>
    <t>02 Income Support</t>
  </si>
  <si>
    <t>-</t>
  </si>
  <si>
    <t>Z Other</t>
  </si>
  <si>
    <t>03 Pension Credit</t>
  </si>
  <si>
    <t>05 Social Fund Loans-Budgtg</t>
  </si>
  <si>
    <t>07 Housing Benefit</t>
  </si>
  <si>
    <t>08 Child Benefit</t>
  </si>
  <si>
    <t>10 Working+Child Tax Credits</t>
  </si>
  <si>
    <t>11 Jobseekers Allowance</t>
  </si>
  <si>
    <t>12 National Insurance</t>
  </si>
  <si>
    <t>13 State Retirement Pension</t>
  </si>
  <si>
    <t>14 Incapacity Benefit</t>
  </si>
  <si>
    <t>15 Disability Living Allowance</t>
  </si>
  <si>
    <t>17 Attendance Allowance</t>
  </si>
  <si>
    <t>18 Carers Allowance</t>
  </si>
  <si>
    <t>19 Employment Support Allowance</t>
  </si>
  <si>
    <t>20 Universal credit</t>
  </si>
  <si>
    <t>21 Personal independence payment</t>
  </si>
  <si>
    <t>22 Localised social welfare</t>
  </si>
  <si>
    <t>23 Council tax reduction</t>
  </si>
  <si>
    <t>24 Benefit cap</t>
  </si>
  <si>
    <t>26 Complaints</t>
  </si>
  <si>
    <t>27 Passported benefits</t>
  </si>
  <si>
    <t>99 Other benefits issues</t>
  </si>
  <si>
    <t>Total</t>
  </si>
  <si>
    <t>CON</t>
  </si>
  <si>
    <t>02 Private sales &amp; internet auctions</t>
  </si>
  <si>
    <t>R Complaints &amp; redress</t>
  </si>
  <si>
    <t>03 Building repairs &amp; improvements</t>
  </si>
  <si>
    <t>04 Double glazing &amp; associated products</t>
  </si>
  <si>
    <t>H Contract terms &amp; conditions</t>
  </si>
  <si>
    <t>05 Furnishings &amp; floor coverings</t>
  </si>
  <si>
    <t>06 Electrical appliances &amp; repairs</t>
  </si>
  <si>
    <t>07 Computer hardware &amp; software</t>
  </si>
  <si>
    <t>08 Clothing &amp; footwear</t>
  </si>
  <si>
    <t>09 Personal Development Courses (incl. IT)</t>
  </si>
  <si>
    <t>10 Disability aids &amp; adaptations</t>
  </si>
  <si>
    <t>11 New vehicles</t>
  </si>
  <si>
    <t>12 Second hand vehicles</t>
  </si>
  <si>
    <t>13 Vehicle repairs/servicing</t>
  </si>
  <si>
    <t>14 Food &amp; Drink</t>
  </si>
  <si>
    <t>15 Health gym &amp; sports club memberships</t>
  </si>
  <si>
    <t>17 Fraud and scams</t>
  </si>
  <si>
    <t>18 Energy company obligation (ECO)</t>
  </si>
  <si>
    <t>19 Green Deal energy efficiency measures</t>
  </si>
  <si>
    <t>99 Other goods &amp; services</t>
  </si>
  <si>
    <t>DEB</t>
  </si>
  <si>
    <t>02 Mortgage &amp; secured loan arrears</t>
  </si>
  <si>
    <t>03 Hire purchase arrears</t>
  </si>
  <si>
    <t>04 Fuel debts</t>
  </si>
  <si>
    <t>05 Telephone &amp; broadband debts</t>
  </si>
  <si>
    <t>06 Rent arrears - LAs or ALMOs</t>
  </si>
  <si>
    <t xml:space="preserve">07 Rent arrears -  housing associations </t>
  </si>
  <si>
    <t>08 Rent arrears - private landlords</t>
  </si>
  <si>
    <t>09 Council tax arrears</t>
  </si>
  <si>
    <t>10 Mag. Cts. - fines &amp; comp. ord. arrears</t>
  </si>
  <si>
    <t>11 Maintenance &amp; child maintenance arrears</t>
  </si>
  <si>
    <t>12 Bank &amp; building society overdrafts</t>
  </si>
  <si>
    <t>13 Credit, store &amp; charge card debts</t>
  </si>
  <si>
    <t>14 Unsecured personal loan debts</t>
  </si>
  <si>
    <t>15 Catalogue &amp; mail order debts</t>
  </si>
  <si>
    <t>16 Water supply &amp; sewerage debts</t>
  </si>
  <si>
    <t>17 Unpaid parking penalty &amp; cong. chgs.</t>
  </si>
  <si>
    <t>18 Overpayments of WTC &amp; CTC</t>
  </si>
  <si>
    <t>19 Overpayments of IS/JSA/ESA</t>
  </si>
  <si>
    <t>20 Overpts. Housing &amp; Council Tax Bens.</t>
  </si>
  <si>
    <t>21 Social Fund debts</t>
  </si>
  <si>
    <t>22 Payday loan debts</t>
  </si>
  <si>
    <t>23 Logbook/bill of sale loan debts</t>
  </si>
  <si>
    <t>24 Debts to loan sharks/illegal lenders</t>
  </si>
  <si>
    <t>25 Arrears of income tax, VAT or NI contributions</t>
  </si>
  <si>
    <t>26 Overpayment of universal credit</t>
  </si>
  <si>
    <t>27 Overpayments of other benefits</t>
  </si>
  <si>
    <t>40 3rd party debt collection excl. bailiffs</t>
  </si>
  <si>
    <t>41 Private Bailiffs</t>
  </si>
  <si>
    <t>48 Individual Voluntary Arrangement</t>
  </si>
  <si>
    <t>49 Debt Relief Order</t>
  </si>
  <si>
    <t>50 Bankruptcy</t>
  </si>
  <si>
    <t>51 Other legal remedies</t>
  </si>
  <si>
    <t xml:space="preserve">99 Other </t>
  </si>
  <si>
    <t>99 Other</t>
  </si>
  <si>
    <t>DIS</t>
  </si>
  <si>
    <t>01 Discrimination: Age</t>
  </si>
  <si>
    <t>02 Discrimination: Caste</t>
  </si>
  <si>
    <t>03 Discrimination: Disability excluding Mental Health</t>
  </si>
  <si>
    <t>04 Discrimination: Disability Mental health</t>
  </si>
  <si>
    <t>05 Discrimination: Gender identity (Trans)</t>
  </si>
  <si>
    <t>06 Discrimination: HIV status</t>
  </si>
  <si>
    <t>07 Discrimination: Marriage or civil partnership</t>
  </si>
  <si>
    <t>08 Discrimination: Poor basic skills</t>
  </si>
  <si>
    <t>09 Discrimination: Pregnancy &amp; maternity</t>
  </si>
  <si>
    <t>10 Discrimination: Race including nationality</t>
  </si>
  <si>
    <t>11 Discrimination: Religion or belief</t>
  </si>
  <si>
    <t>12 Discrimination: Sex/gender</t>
  </si>
  <si>
    <t>13 Discrimination: Sexual orientation</t>
  </si>
  <si>
    <t>97 Discrimination: Other</t>
  </si>
  <si>
    <t>20 Hate: Age</t>
  </si>
  <si>
    <t>21 Hate: Disability</t>
  </si>
  <si>
    <t>22 Hate:  Gender identity (Trans)</t>
  </si>
  <si>
    <t>23 Hate: Multiple</t>
  </si>
  <si>
    <t>24 Hate: Race</t>
  </si>
  <si>
    <t>25 Hate: Religion or belief</t>
  </si>
  <si>
    <t>26 Hate: Sexual orientation</t>
  </si>
  <si>
    <t>27 Hate: Subculture</t>
  </si>
  <si>
    <t>98 Hate: Other</t>
  </si>
  <si>
    <t>30 Domestic abuse: against woman by current/ex male partner</t>
  </si>
  <si>
    <t>31 Domestic abuse: against man by current/ex female partner</t>
  </si>
  <si>
    <t>32 Domestic abuse: within a same sex relationship/ ex partner</t>
  </si>
  <si>
    <t>33 Domestic abuse: by another family member</t>
  </si>
  <si>
    <t>34 Domestic abuse: against child</t>
  </si>
  <si>
    <t>35 Domestic abuse: abuser / perpetrator</t>
  </si>
  <si>
    <t>36 GVA: Female genital mutilation (FGM)</t>
  </si>
  <si>
    <t>36 GVA: Forced marriage</t>
  </si>
  <si>
    <t>36 GVA: Rape/sexual assault</t>
  </si>
  <si>
    <t>36 GVA: Stalking</t>
  </si>
  <si>
    <t>36 GVA: Trafficking</t>
  </si>
  <si>
    <t xml:space="preserve">36 GVA: Violence/abuse involving shame and dishonour </t>
  </si>
  <si>
    <t>99 Domestic abuse: other</t>
  </si>
  <si>
    <t>EDU</t>
  </si>
  <si>
    <t>02 Early years provision</t>
  </si>
  <si>
    <t>03 Schools,non-advanced educn</t>
  </si>
  <si>
    <t>04 FE/6th form colleges</t>
  </si>
  <si>
    <t>05 Higher Education</t>
  </si>
  <si>
    <t>06 Adult education</t>
  </si>
  <si>
    <t>99 Other education issues</t>
  </si>
  <si>
    <t>EMP</t>
  </si>
  <si>
    <t>03 Self Employment/Business</t>
  </si>
  <si>
    <t>04 Applying for jobs</t>
  </si>
  <si>
    <t>05 Ts+Cs of Employment</t>
  </si>
  <si>
    <t>07 Pay+Entitlements</t>
  </si>
  <si>
    <t>08 Parental+Carers rights</t>
  </si>
  <si>
    <t>09 Dispute resolution</t>
  </si>
  <si>
    <t>10 Resignation</t>
  </si>
  <si>
    <t>11 Dismissal</t>
  </si>
  <si>
    <t>12 Redundancy</t>
  </si>
  <si>
    <t>13 Emp tribunals+appeals</t>
  </si>
  <si>
    <t>14 Access to jobs</t>
  </si>
  <si>
    <t>FIN</t>
  </si>
  <si>
    <t>02 Bank/Building &amp; P/O Accounts</t>
  </si>
  <si>
    <t>03 Credit/store/charge cards</t>
  </si>
  <si>
    <t>04 Mortgages &amp; secured loans</t>
  </si>
  <si>
    <t>05 Loans - unsecured</t>
  </si>
  <si>
    <t>06 HP &amp; conditional sale</t>
  </si>
  <si>
    <t>08 Financial advisers/brokers/intermeds.</t>
  </si>
  <si>
    <t>09 Debt management companies</t>
  </si>
  <si>
    <t>10 Payment protection insurance</t>
  </si>
  <si>
    <t>11 Holiday/travel insurance</t>
  </si>
  <si>
    <t>12 Vehicle insurance</t>
  </si>
  <si>
    <t>13 Buildings &amp; house contents insurance</t>
  </si>
  <si>
    <t>14 Life Insurance</t>
  </si>
  <si>
    <t>17 Credit Reference Agencies</t>
  </si>
  <si>
    <t>18 Personal Pensions</t>
  </si>
  <si>
    <t>19 Savings and investments</t>
  </si>
  <si>
    <t>20 Financial capability</t>
  </si>
  <si>
    <t>21 Claims management services</t>
  </si>
  <si>
    <t>99 Other credit, fin. &amp; insurance issues</t>
  </si>
  <si>
    <t>HEA</t>
  </si>
  <si>
    <t>03 Hospital Services (non-MH)</t>
  </si>
  <si>
    <t>04 Hospital services - Mental Health</t>
  </si>
  <si>
    <t>05 General Medical Practice</t>
  </si>
  <si>
    <t>06 Residential Care</t>
  </si>
  <si>
    <t>07 Community Care (non-MH)</t>
  </si>
  <si>
    <t>08 Community Care - Mental Health</t>
  </si>
  <si>
    <t>09 Dentists</t>
  </si>
  <si>
    <t>10 NHS costs/charges</t>
  </si>
  <si>
    <t>80 Health Watch - General</t>
  </si>
  <si>
    <t>81 Health Watch - Hospital Service</t>
  </si>
  <si>
    <t>82 Health Watch - Social Care Service</t>
  </si>
  <si>
    <t>83 Health Watch - Other Service</t>
  </si>
  <si>
    <t>84 Health Watch - Childrens Services</t>
  </si>
  <si>
    <t>99 Other health &amp; community care issues</t>
  </si>
  <si>
    <t>HOU</t>
  </si>
  <si>
    <t>02 Actual homelessness</t>
  </si>
  <si>
    <t>03 Threatened homelessness</t>
  </si>
  <si>
    <t>04 LA homelessness service</t>
  </si>
  <si>
    <t>05 Access to+provision of accomm.</t>
  </si>
  <si>
    <t>06 Local Authority housing</t>
  </si>
  <si>
    <t>07 Housing assoc. property</t>
  </si>
  <si>
    <t>08 Private sector rented propty</t>
  </si>
  <si>
    <t>09 Owner occupier property</t>
  </si>
  <si>
    <t>10 Environml+neighbour issues</t>
  </si>
  <si>
    <t>99 Other housing issues</t>
  </si>
  <si>
    <t>IMM</t>
  </si>
  <si>
    <t>02 Asylum seekers</t>
  </si>
  <si>
    <t>03 Refugees</t>
  </si>
  <si>
    <t>04 Family, dependents &amp; partners</t>
  </si>
  <si>
    <t>05 Visitors</t>
  </si>
  <si>
    <t>06 Workers</t>
  </si>
  <si>
    <t>07 Students</t>
  </si>
  <si>
    <t>08 Nationality/citizenship</t>
  </si>
  <si>
    <t>09 Failed asylum seekers</t>
  </si>
  <si>
    <t>99 Other issues</t>
  </si>
  <si>
    <t>LEG</t>
  </si>
  <si>
    <t>02 Magistrates Court proceedings</t>
  </si>
  <si>
    <t>03 County &amp; High Court proceedings</t>
  </si>
  <si>
    <t>05 Legal aid</t>
  </si>
  <si>
    <t>06 Solicitors/barristers</t>
  </si>
  <si>
    <t>07 Police</t>
  </si>
  <si>
    <t>10 Capacity to act</t>
  </si>
  <si>
    <t>11 Personal-related court proceedings</t>
  </si>
  <si>
    <t>12 Criminal justice</t>
  </si>
  <si>
    <t>OTH</t>
  </si>
  <si>
    <t>07 Charitable support</t>
  </si>
  <si>
    <t>REL</t>
  </si>
  <si>
    <t>02 Marriage, cohabitation, civil partnership</t>
  </si>
  <si>
    <t>05 Social Services &amp; support</t>
  </si>
  <si>
    <t>06 Divorce, separation, dissolution</t>
  </si>
  <si>
    <t>07 Children</t>
  </si>
  <si>
    <t>08 Child maintenance: resident parent &amp; family</t>
  </si>
  <si>
    <t>09 Child maintenance: non-res. parent &amp; family</t>
  </si>
  <si>
    <t>10 Death &amp; Bereavement</t>
  </si>
  <si>
    <t>11 Certificates &amp; proofs of identity</t>
  </si>
  <si>
    <t>TAX</t>
  </si>
  <si>
    <t xml:space="preserve">02 Income Tax </t>
  </si>
  <si>
    <t>03 Council Tax</t>
  </si>
  <si>
    <t>99 Other Tax Issues</t>
  </si>
  <si>
    <t>TRA</t>
  </si>
  <si>
    <t>02 Public transport</t>
  </si>
  <si>
    <t>03 Driving</t>
  </si>
  <si>
    <t>05 Parking &amp; Congestion</t>
  </si>
  <si>
    <t>06 Package holidays</t>
  </si>
  <si>
    <t>07 Timeshare &amp; Vacation Clubs</t>
  </si>
  <si>
    <t>08 Passports</t>
  </si>
  <si>
    <t>09 Parking on private land</t>
  </si>
  <si>
    <t>99 Other travel, transport &amp; holiday</t>
  </si>
  <si>
    <t>UTI</t>
  </si>
  <si>
    <t>02 Fuel (gas, electricity, oil, coal etc.)</t>
  </si>
  <si>
    <t>B Selling methods and switching supplier</t>
  </si>
  <si>
    <t>C Billing/meter reading</t>
  </si>
  <si>
    <t>D Methods of payment</t>
  </si>
  <si>
    <t>E Cancellation &amp; withdrawal</t>
  </si>
  <si>
    <t xml:space="preserve">G Issues with supply </t>
  </si>
  <si>
    <t>K Customer service</t>
  </si>
  <si>
    <t>L Price or tariff - gas or electricity</t>
  </si>
  <si>
    <t>M Oil/LPG - cost or other issues</t>
  </si>
  <si>
    <t>N Green Deal payments</t>
  </si>
  <si>
    <t>O Warm Home discounts</t>
  </si>
  <si>
    <t>03 Water &amp; sewerage</t>
  </si>
  <si>
    <t>B Water metering</t>
  </si>
  <si>
    <t>C Payment &amp; Billing</t>
  </si>
  <si>
    <t>E Watersure and social tariffs</t>
  </si>
  <si>
    <t>G Supply, including quality</t>
  </si>
  <si>
    <t>L Liability for repairs</t>
  </si>
  <si>
    <t>04 Telephone landline</t>
  </si>
  <si>
    <t>05 Mobile phones</t>
  </si>
  <si>
    <t>06 TV including cable, digital &amp; satellite</t>
  </si>
  <si>
    <t>07 Internet &amp; broadband</t>
  </si>
  <si>
    <t>08 Unwanted communications</t>
  </si>
  <si>
    <t>99 Other communications &amp; utility issues</t>
  </si>
  <si>
    <t>Part 1</t>
  </si>
  <si>
    <t>Part 2</t>
  </si>
  <si>
    <t>Percentage change by quarter between years</t>
  </si>
  <si>
    <t>Latest annual change</t>
  </si>
  <si>
    <t>Trend</t>
  </si>
  <si>
    <t>Old and new discrimination codes</t>
  </si>
  <si>
    <t>Old and new Hate codes</t>
  </si>
  <si>
    <t>Domestic violence</t>
  </si>
  <si>
    <t>BEN02To</t>
  </si>
  <si>
    <t>BEN03To</t>
  </si>
  <si>
    <t>BEN05To</t>
  </si>
  <si>
    <t>BEN07To</t>
  </si>
  <si>
    <t>BEN08To</t>
  </si>
  <si>
    <t>BEN10To</t>
  </si>
  <si>
    <t>BEN11To</t>
  </si>
  <si>
    <t>BEN12To</t>
  </si>
  <si>
    <t>BEN13To</t>
  </si>
  <si>
    <t>BEN14To</t>
  </si>
  <si>
    <t>BEN15To</t>
  </si>
  <si>
    <t>BEN17To</t>
  </si>
  <si>
    <t>BEN18To</t>
  </si>
  <si>
    <t>BEN19To</t>
  </si>
  <si>
    <t>BEN20To</t>
  </si>
  <si>
    <t>BEN21To</t>
  </si>
  <si>
    <t>BEN22To</t>
  </si>
  <si>
    <t>BEN23To</t>
  </si>
  <si>
    <t>BEN24To</t>
  </si>
  <si>
    <t>BEN26To</t>
  </si>
  <si>
    <t>BEN27To</t>
  </si>
  <si>
    <t>BEN99To</t>
  </si>
  <si>
    <t>BENToTo</t>
  </si>
  <si>
    <t>CON02To</t>
  </si>
  <si>
    <t>CON03To</t>
  </si>
  <si>
    <t>CON04To</t>
  </si>
  <si>
    <t>CON05To</t>
  </si>
  <si>
    <t>CON06To</t>
  </si>
  <si>
    <t>CON07To</t>
  </si>
  <si>
    <t>CON08To</t>
  </si>
  <si>
    <t>CON09To</t>
  </si>
  <si>
    <t>CON10To</t>
  </si>
  <si>
    <t>CON11To</t>
  </si>
  <si>
    <t>CON12To</t>
  </si>
  <si>
    <t>CON13To</t>
  </si>
  <si>
    <t>CON14To</t>
  </si>
  <si>
    <t>CON15To</t>
  </si>
  <si>
    <t>CON17To</t>
  </si>
  <si>
    <t>CON18To</t>
  </si>
  <si>
    <t>CON19To</t>
  </si>
  <si>
    <t>CON99To</t>
  </si>
  <si>
    <t>CONToTo</t>
  </si>
  <si>
    <t>DEB02To</t>
  </si>
  <si>
    <t>DEB03To</t>
  </si>
  <si>
    <t>DEB04To</t>
  </si>
  <si>
    <t>DEB05To</t>
  </si>
  <si>
    <t>DEB06To</t>
  </si>
  <si>
    <t>DEB07To</t>
  </si>
  <si>
    <t>DEB08To</t>
  </si>
  <si>
    <t>DEB09To</t>
  </si>
  <si>
    <t>DEB10To</t>
  </si>
  <si>
    <t>DEB11To</t>
  </si>
  <si>
    <t>DEB12To</t>
  </si>
  <si>
    <t>DEB13To</t>
  </si>
  <si>
    <t>DEB14To</t>
  </si>
  <si>
    <t>DEB15To</t>
  </si>
  <si>
    <t>DEB16To</t>
  </si>
  <si>
    <t>DEB17To</t>
  </si>
  <si>
    <t>DEB18To</t>
  </si>
  <si>
    <t>DEB19To</t>
  </si>
  <si>
    <t>DEB20To</t>
  </si>
  <si>
    <t>DEB21To</t>
  </si>
  <si>
    <t>DEB22To</t>
  </si>
  <si>
    <t>DEB23To</t>
  </si>
  <si>
    <t>DEB24To</t>
  </si>
  <si>
    <t>DEB25To</t>
  </si>
  <si>
    <t>DEB26To</t>
  </si>
  <si>
    <t>DEB27To</t>
  </si>
  <si>
    <t>DEB40To</t>
  </si>
  <si>
    <t>DEB41To</t>
  </si>
  <si>
    <t>DEB48To</t>
  </si>
  <si>
    <t>DEB49To</t>
  </si>
  <si>
    <t>DEB50To</t>
  </si>
  <si>
    <t>DEB51To</t>
  </si>
  <si>
    <t>DEB99To</t>
  </si>
  <si>
    <t>DEBToTo</t>
  </si>
  <si>
    <t>DIS01To</t>
  </si>
  <si>
    <t>DIS02To</t>
  </si>
  <si>
    <t>DIS03To</t>
  </si>
  <si>
    <t>DIS04To</t>
  </si>
  <si>
    <t>DIS05To</t>
  </si>
  <si>
    <t>DIS06To</t>
  </si>
  <si>
    <t>DIS07To</t>
  </si>
  <si>
    <t>DIS08To</t>
  </si>
  <si>
    <t>DIS09To</t>
  </si>
  <si>
    <t>DIS10To</t>
  </si>
  <si>
    <t>DIS11To</t>
  </si>
  <si>
    <t>DIS12To</t>
  </si>
  <si>
    <t>DIS13To</t>
  </si>
  <si>
    <t>DIS97To</t>
  </si>
  <si>
    <t>DISOlTo</t>
  </si>
  <si>
    <t>DIS20To</t>
  </si>
  <si>
    <t>DIS21To</t>
  </si>
  <si>
    <t>DIS22To</t>
  </si>
  <si>
    <t>DIS23To</t>
  </si>
  <si>
    <t>DIS24To</t>
  </si>
  <si>
    <t>DIS25To</t>
  </si>
  <si>
    <t>DIS26To</t>
  </si>
  <si>
    <t>DIS27To</t>
  </si>
  <si>
    <t>DIS98To</t>
  </si>
  <si>
    <t>DIS30To</t>
  </si>
  <si>
    <t>DIS31To</t>
  </si>
  <si>
    <t>DIS32To</t>
  </si>
  <si>
    <t>DIS33To</t>
  </si>
  <si>
    <t>DIS34To</t>
  </si>
  <si>
    <t>DIS35To</t>
  </si>
  <si>
    <t>DIS99To</t>
  </si>
  <si>
    <t>DISDoTo</t>
  </si>
  <si>
    <t>DISToTo</t>
  </si>
  <si>
    <t>EDU02To</t>
  </si>
  <si>
    <t>EDU03To</t>
  </si>
  <si>
    <t>EDU04To</t>
  </si>
  <si>
    <t>EDU05To</t>
  </si>
  <si>
    <t>EDU06To</t>
  </si>
  <si>
    <t>EDU99To</t>
  </si>
  <si>
    <t>EDUToTo</t>
  </si>
  <si>
    <t>EMP03To</t>
  </si>
  <si>
    <t>EMP04To</t>
  </si>
  <si>
    <t>EMP05To</t>
  </si>
  <si>
    <t>EMP07To</t>
  </si>
  <si>
    <t>EMP08To</t>
  </si>
  <si>
    <t>EMP09To</t>
  </si>
  <si>
    <t>EMP10To</t>
  </si>
  <si>
    <t>EMP11To</t>
  </si>
  <si>
    <t>EMP12To</t>
  </si>
  <si>
    <t>EMP13To</t>
  </si>
  <si>
    <t>EMP14To</t>
  </si>
  <si>
    <t>EMP99To</t>
  </si>
  <si>
    <t>EMPToTo</t>
  </si>
  <si>
    <t>FIN02To</t>
  </si>
  <si>
    <t>FIN03To</t>
  </si>
  <si>
    <t>FIN04To</t>
  </si>
  <si>
    <t>FIN05To</t>
  </si>
  <si>
    <t>FIN06To</t>
  </si>
  <si>
    <t>FIN08To</t>
  </si>
  <si>
    <t>FIN09To</t>
  </si>
  <si>
    <t>FIN10To</t>
  </si>
  <si>
    <t>FIN11To</t>
  </si>
  <si>
    <t>FIN12To</t>
  </si>
  <si>
    <t>FIN13To</t>
  </si>
  <si>
    <t>FIN14To</t>
  </si>
  <si>
    <t>FIN17To</t>
  </si>
  <si>
    <t>FIN18To</t>
  </si>
  <si>
    <t>FIN19To</t>
  </si>
  <si>
    <t>FIN20To</t>
  </si>
  <si>
    <t>FIN21To</t>
  </si>
  <si>
    <t>FIN99To</t>
  </si>
  <si>
    <t>FINToTo</t>
  </si>
  <si>
    <t>HEA03To</t>
  </si>
  <si>
    <t>HEA04To</t>
  </si>
  <si>
    <t>HEA05To</t>
  </si>
  <si>
    <t>HEA06To</t>
  </si>
  <si>
    <t>HEA07To</t>
  </si>
  <si>
    <t>HEA08To</t>
  </si>
  <si>
    <t>HEA09To</t>
  </si>
  <si>
    <t>HEA10To</t>
  </si>
  <si>
    <t>HEA80To</t>
  </si>
  <si>
    <t>HEA81To</t>
  </si>
  <si>
    <t>HEA82To</t>
  </si>
  <si>
    <t>HEA83To</t>
  </si>
  <si>
    <t>HEA84To</t>
  </si>
  <si>
    <t>HEA99To</t>
  </si>
  <si>
    <t>HEAToTo</t>
  </si>
  <si>
    <t>HOU02To</t>
  </si>
  <si>
    <t>HOU03To</t>
  </si>
  <si>
    <t>HOU04To</t>
  </si>
  <si>
    <t>HOU05To</t>
  </si>
  <si>
    <t>HOU06To</t>
  </si>
  <si>
    <t>HOU07To</t>
  </si>
  <si>
    <t>HOU08To</t>
  </si>
  <si>
    <t>HOU09To</t>
  </si>
  <si>
    <t>HOU10To</t>
  </si>
  <si>
    <t>HOU99To</t>
  </si>
  <si>
    <t>HOUToTo</t>
  </si>
  <si>
    <t>IMM02To</t>
  </si>
  <si>
    <t>IMM03To</t>
  </si>
  <si>
    <t>IMM04To</t>
  </si>
  <si>
    <t>IMM05To</t>
  </si>
  <si>
    <t>IMM06To</t>
  </si>
  <si>
    <t>IMM07To</t>
  </si>
  <si>
    <t>IMM08To</t>
  </si>
  <si>
    <t>IMM09To</t>
  </si>
  <si>
    <t>IMM99To</t>
  </si>
  <si>
    <t>IMMToTo</t>
  </si>
  <si>
    <t>LEG02To</t>
  </si>
  <si>
    <t>LEG03To</t>
  </si>
  <si>
    <t>LEG05To</t>
  </si>
  <si>
    <t>LEG06To</t>
  </si>
  <si>
    <t>LEG07To</t>
  </si>
  <si>
    <t>LEG10To</t>
  </si>
  <si>
    <t>LEG11To</t>
  </si>
  <si>
    <t>LEG12To</t>
  </si>
  <si>
    <t>LEG99To</t>
  </si>
  <si>
    <t>LEGToTo</t>
  </si>
  <si>
    <t>OTH07To</t>
  </si>
  <si>
    <t>OTH99To</t>
  </si>
  <si>
    <t>OTHToTo</t>
  </si>
  <si>
    <t>REL02To</t>
  </si>
  <si>
    <t>REL05To</t>
  </si>
  <si>
    <t>REL06To</t>
  </si>
  <si>
    <t>REL07To</t>
  </si>
  <si>
    <t>REL08To</t>
  </si>
  <si>
    <t>REL09To</t>
  </si>
  <si>
    <t>REL10To</t>
  </si>
  <si>
    <t>REL11To</t>
  </si>
  <si>
    <t>REL99To</t>
  </si>
  <si>
    <t>RELToTo</t>
  </si>
  <si>
    <t>TAX02To</t>
  </si>
  <si>
    <t>TAX03To</t>
  </si>
  <si>
    <t>TAX99To</t>
  </si>
  <si>
    <t>TAXToTo</t>
  </si>
  <si>
    <t>TRA02To</t>
  </si>
  <si>
    <t>TRA03To</t>
  </si>
  <si>
    <t>TRA05To</t>
  </si>
  <si>
    <t>TRA06To</t>
  </si>
  <si>
    <t>TRA07To</t>
  </si>
  <si>
    <t>TRA08To</t>
  </si>
  <si>
    <t>TRA09To</t>
  </si>
  <si>
    <t>TRA99To</t>
  </si>
  <si>
    <t>TRAToTo</t>
  </si>
  <si>
    <t>UTI02To</t>
  </si>
  <si>
    <t>UTI03To</t>
  </si>
  <si>
    <t>UTI04To</t>
  </si>
  <si>
    <t>UTI05To</t>
  </si>
  <si>
    <t>UTI06To</t>
  </si>
  <si>
    <t>UTI07To</t>
  </si>
  <si>
    <t>UTI08To</t>
  </si>
  <si>
    <t>UTI99To</t>
  </si>
  <si>
    <t>UTIToTo</t>
  </si>
  <si>
    <t>GRATOTo</t>
  </si>
  <si>
    <t>20 Solar panels &amp; other renewable energy systems</t>
  </si>
  <si>
    <t>28 Guarantor loan debts</t>
  </si>
  <si>
    <t>29 Pawnbroker debts</t>
  </si>
  <si>
    <t>22 Independent Financial Adviser</t>
  </si>
  <si>
    <t>23 Credit brokers</t>
  </si>
  <si>
    <t>30 Pensions Wise</t>
  </si>
  <si>
    <t>SA Smart meter - installation</t>
  </si>
  <si>
    <t>SB Smart meter - switching problems</t>
  </si>
  <si>
    <t>SC Smart meter - inaccurate or estimated bills</t>
  </si>
  <si>
    <t>SD Smart meter - remote disconnection</t>
  </si>
  <si>
    <t>SZ Smart meter - other</t>
  </si>
  <si>
    <t>CON20To</t>
  </si>
  <si>
    <t>DEB28To</t>
  </si>
  <si>
    <t>DEB29To</t>
  </si>
  <si>
    <t>FIN22To</t>
  </si>
  <si>
    <t>FIN23To</t>
  </si>
  <si>
    <t>DIS96To</t>
  </si>
  <si>
    <t>FIN30To</t>
  </si>
  <si>
    <t>2015-16</t>
  </si>
  <si>
    <t>ZZ Daysheets</t>
  </si>
  <si>
    <t>21 Cosmetics, health and beauty products/treatments and hairdressing</t>
  </si>
  <si>
    <t>CON21To</t>
  </si>
  <si>
    <t>22 Energy efficiency measures (non-ECO)</t>
  </si>
  <si>
    <t>23 Heating systems installation and servicing</t>
  </si>
  <si>
    <t>24 Culture and entertainment (theatre, events, festivals, concerts, cinema)</t>
  </si>
  <si>
    <t>25 Digital goods and services (apps, e-books, downloads, streaming, cloud storage)</t>
  </si>
  <si>
    <t>CON22To</t>
  </si>
  <si>
    <t>CON23To</t>
  </si>
  <si>
    <t>CON24To</t>
  </si>
  <si>
    <t>CON25To</t>
  </si>
  <si>
    <t>30 Mobile phone debt</t>
  </si>
  <si>
    <t>31 Other telecoms debt (landline, broadband, bundle, TV)</t>
  </si>
  <si>
    <t>32 Debts to friends and family</t>
  </si>
  <si>
    <t>DEB30To</t>
  </si>
  <si>
    <t>DEB31To</t>
  </si>
  <si>
    <t>DEB32To</t>
  </si>
  <si>
    <t>TRA10To</t>
  </si>
  <si>
    <t>10 Parking charges on public land/on-street parking</t>
  </si>
  <si>
    <t>96 Human Rights</t>
  </si>
  <si>
    <t>ZA Gateway</t>
  </si>
  <si>
    <t>P Priority Services Register</t>
  </si>
  <si>
    <t>BENNOZZ</t>
  </si>
  <si>
    <t>CONNOZZ</t>
  </si>
  <si>
    <t>DEBNOZZ</t>
  </si>
  <si>
    <t>DISNOZZ</t>
  </si>
  <si>
    <t>EDUNOZZ</t>
  </si>
  <si>
    <t>EMPNOZZ</t>
  </si>
  <si>
    <t>FINNOZZ</t>
  </si>
  <si>
    <t>HEANOZZ</t>
  </si>
  <si>
    <t>HOUNOZZ</t>
  </si>
  <si>
    <t>IMMNOZZ</t>
  </si>
  <si>
    <t>LEGNOZZ</t>
  </si>
  <si>
    <t>OTHNOZZ</t>
  </si>
  <si>
    <t>RELNOZZ</t>
  </si>
  <si>
    <t>TAXNOZZ</t>
  </si>
  <si>
    <t>TRANOZZ</t>
  </si>
  <si>
    <t>UTINOZZ</t>
  </si>
  <si>
    <t>DIS36H</t>
  </si>
  <si>
    <t>DIS36I</t>
  </si>
  <si>
    <t>DIS36J</t>
  </si>
  <si>
    <t>DIS36K</t>
  </si>
  <si>
    <t>DIS36L</t>
  </si>
  <si>
    <t>DIS36M</t>
  </si>
  <si>
    <t>BENTOTO</t>
  </si>
  <si>
    <t>CONTOTO</t>
  </si>
  <si>
    <t>DEBTOTO</t>
  </si>
  <si>
    <t>DISTOTO</t>
  </si>
  <si>
    <t>EDUTOTO</t>
  </si>
  <si>
    <t>EMPTOTO</t>
  </si>
  <si>
    <t>FINTOTO</t>
  </si>
  <si>
    <t>HEATOTO</t>
  </si>
  <si>
    <t>HOUTOTO</t>
  </si>
  <si>
    <t>IMMTOTO</t>
  </si>
  <si>
    <t>LEGTOTO</t>
  </si>
  <si>
    <t>OTHTOTO</t>
  </si>
  <si>
    <t>RELTOTO</t>
  </si>
  <si>
    <t>TAXTOTO</t>
  </si>
  <si>
    <t>TRATOTO</t>
  </si>
  <si>
    <t>UTITOTO</t>
  </si>
  <si>
    <t>These figures have been adjusted in Q3 And Q4 2015/16</t>
  </si>
  <si>
    <t>A single LCA adversly affected UTI 02 and 03</t>
  </si>
  <si>
    <t>Original figures over recorded for UTI02 &amp; 03</t>
  </si>
  <si>
    <t>Annual adjust</t>
  </si>
  <si>
    <t>Verification if adjustment needed, if blank no adjustment needed</t>
  </si>
  <si>
    <t>UTI 02</t>
  </si>
  <si>
    <t>G Issues with supply</t>
  </si>
  <si>
    <t>L Price or tariff - gas or elec</t>
  </si>
  <si>
    <t>O Warm Home discount</t>
  </si>
  <si>
    <t>From report</t>
  </si>
  <si>
    <t>Verify change needed</t>
  </si>
  <si>
    <t>UTI03</t>
  </si>
  <si>
    <t>Below is a summary of the adjustments made the figures in red denote the adjustment amount applied to the category, this was arrrived at by exploring the monthly data before the over recording and adjusting accordingly.</t>
  </si>
  <si>
    <t>Qtr Adjust</t>
  </si>
  <si>
    <t>2016-17</t>
  </si>
  <si>
    <t>Citizen Advice: Advice Issue Code Statistics Q1 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</si>
</sst>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16" x14ac:knownFonts="1">
    <font>
      <sz val="12"/>
      <color theme="1"/>
      <name val="Arial"/>
      <family val="2"/>
    </font>
    <font>
      <sz val="12"/>
      <color theme="1"/>
      <name val="Arial"/>
      <family val="2"/>
    </font>
    <font>
      <b/>
      <sz val="12"/>
      <color theme="1"/>
      <name val="Arial"/>
      <family val="2"/>
    </font>
    <font>
      <b/>
      <sz val="11"/>
      <name val="Arial"/>
      <family val="2"/>
    </font>
    <font>
      <b/>
      <sz val="12"/>
      <color rgb="FFFFFFFF"/>
      <name val="Arial"/>
      <family val="2"/>
    </font>
    <font>
      <sz val="12"/>
      <name val="Arial"/>
      <family val="2"/>
    </font>
    <font>
      <b/>
      <sz val="18"/>
      <color rgb="FFFF0000"/>
      <name val="Webdings"/>
      <family val="1"/>
      <charset val="2"/>
    </font>
    <font>
      <b/>
      <sz val="11"/>
      <color rgb="FFFFFFFF"/>
      <name val="Arial"/>
      <family val="2"/>
    </font>
    <font>
      <b/>
      <sz val="12"/>
      <color theme="0"/>
      <name val="Arial"/>
      <family val="2"/>
    </font>
    <font>
      <sz val="26"/>
      <color theme="0"/>
      <name val="Arial"/>
      <family val="2"/>
    </font>
    <font>
      <b/>
      <sz val="11"/>
      <color theme="0"/>
      <name val="Arial"/>
      <family val="2"/>
    </font>
    <font>
      <b/>
      <sz val="26"/>
      <color theme="0"/>
      <name val="Arial"/>
      <family val="2"/>
    </font>
    <font>
      <sz val="12"/>
      <color rgb="FFFF0000"/>
      <name val="Arial"/>
      <family val="2"/>
    </font>
    <font>
      <sz val="11"/>
      <color theme="0"/>
      <name val="Calibri"/>
      <family val="2"/>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theme="2"/>
        <bgColor indexed="64"/>
      </patternFill>
    </fill>
    <fill>
      <patternFill patternType="solid">
        <fgColor rgb="FF004B88"/>
        <bgColor indexed="64"/>
      </patternFill>
    </fill>
    <fill>
      <patternFill patternType="solid">
        <fgColor rgb="FF004B88"/>
        <bgColor rgb="FF000000"/>
      </patternFill>
    </fill>
    <fill>
      <patternFill patternType="solid">
        <fgColor rgb="FFFCBB69"/>
        <bgColor rgb="FF000000"/>
      </patternFill>
    </fill>
    <fill>
      <patternFill patternType="solid">
        <fgColor rgb="FFFCBB69"/>
        <bgColor indexed="64"/>
      </patternFill>
    </fill>
    <fill>
      <patternFill patternType="solid">
        <fgColor theme="3"/>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s>
  <borders count="31">
    <border>
      <left/>
      <right/>
      <top/>
      <bottom/>
      <diagonal/>
    </border>
    <border>
      <left style="medium">
        <color indexed="64"/>
      </left>
      <right/>
      <top style="medium">
        <color indexed="64"/>
      </top>
      <bottom/>
      <diagonal/>
    </border>
    <border>
      <left style="thin">
        <color rgb="FF5F5F5F"/>
      </left>
      <right/>
      <top style="medium">
        <color indexed="64"/>
      </top>
      <bottom/>
      <diagonal/>
    </border>
    <border>
      <left/>
      <right style="medium">
        <color indexed="64"/>
      </right>
      <top style="medium">
        <color indexed="64"/>
      </top>
      <bottom/>
      <diagonal/>
    </border>
    <border>
      <left style="medium">
        <color indexed="64"/>
      </left>
      <right style="thin">
        <color rgb="FF5F5F5F"/>
      </right>
      <top style="medium">
        <color indexed="64"/>
      </top>
      <bottom/>
      <diagonal/>
    </border>
    <border>
      <left/>
      <right/>
      <top style="medium">
        <color indexed="64"/>
      </top>
      <bottom/>
      <diagonal/>
    </border>
    <border>
      <left style="thin">
        <color rgb="FF5F5F5F"/>
      </left>
      <right style="medium">
        <color indexed="64"/>
      </right>
      <top style="medium">
        <color indexed="64"/>
      </top>
      <bottom/>
      <diagonal/>
    </border>
    <border>
      <left style="thin">
        <color rgb="FF5F5F5F"/>
      </left>
      <right style="thin">
        <color rgb="FF5F5F5F"/>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5F5F5F"/>
      </right>
      <top style="medium">
        <color indexed="64"/>
      </top>
      <bottom style="medium">
        <color indexed="64"/>
      </bottom>
      <diagonal/>
    </border>
    <border>
      <left/>
      <right style="thin">
        <color rgb="FF5F5F5F"/>
      </right>
      <top style="medium">
        <color indexed="64"/>
      </top>
      <bottom style="medium">
        <color indexed="64"/>
      </bottom>
      <diagonal/>
    </border>
    <border>
      <left style="thin">
        <color rgb="FF5F5F5F"/>
      </left>
      <right/>
      <top/>
      <bottom/>
      <diagonal/>
    </border>
    <border>
      <left style="thin">
        <color rgb="FF5F5F5F"/>
      </left>
      <right style="medium">
        <color indexed="64"/>
      </right>
      <top/>
      <bottom/>
      <diagonal/>
    </border>
    <border>
      <left style="thin">
        <color rgb="FF5F5F5F"/>
      </left>
      <right style="thin">
        <color rgb="FF5F5F5F"/>
      </right>
      <top style="medium">
        <color indexed="64"/>
      </top>
      <bottom style="medium">
        <color indexed="64"/>
      </bottom>
      <diagonal/>
    </border>
    <border>
      <left style="thin">
        <color rgb="FF5F5F5F"/>
      </left>
      <right/>
      <top style="medium">
        <color indexed="64"/>
      </top>
      <bottom style="medium">
        <color indexed="64"/>
      </bottom>
      <diagonal/>
    </border>
    <border>
      <left style="thin">
        <color rgb="FF5F5F5F"/>
      </left>
      <right style="medium">
        <color indexed="64"/>
      </right>
      <top style="medium">
        <color indexed="64"/>
      </top>
      <bottom style="medium">
        <color indexed="64"/>
      </bottom>
      <diagonal/>
    </border>
    <border>
      <left style="medium">
        <color indexed="64"/>
      </left>
      <right style="thin">
        <color rgb="FF333333"/>
      </right>
      <top style="medium">
        <color indexed="64"/>
      </top>
      <bottom/>
      <diagonal/>
    </border>
    <border>
      <left style="thin">
        <color rgb="FF333333"/>
      </left>
      <right style="medium">
        <color indexed="64"/>
      </right>
      <top style="medium">
        <color indexed="64"/>
      </top>
      <bottom/>
      <diagonal/>
    </border>
    <border>
      <left style="thin">
        <color rgb="FF333333"/>
      </left>
      <right style="medium">
        <color indexed="64"/>
      </right>
      <top style="medium">
        <color indexed="64"/>
      </top>
      <bottom style="medium">
        <color indexed="64"/>
      </bottom>
      <diagonal/>
    </border>
    <border>
      <left/>
      <right style="thin">
        <color rgb="FF5F5F5F"/>
      </right>
      <top style="medium">
        <color indexed="64"/>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3" fontId="0" fillId="0" borderId="9" xfId="0" applyNumberFormat="1" applyBorder="1"/>
    <xf numFmtId="3" fontId="0" fillId="0" borderId="0" xfId="0" applyNumberFormat="1" applyBorder="1"/>
    <xf numFmtId="3" fontId="0" fillId="0" borderId="10" xfId="0" applyNumberFormat="1" applyBorder="1"/>
    <xf numFmtId="0" fontId="2" fillId="0" borderId="0" xfId="0" applyFont="1"/>
    <xf numFmtId="3" fontId="0" fillId="0" borderId="5" xfId="0" applyNumberFormat="1" applyBorder="1"/>
    <xf numFmtId="0" fontId="0" fillId="0" borderId="0" xfId="0" applyBorder="1"/>
    <xf numFmtId="3" fontId="0" fillId="0" borderId="1" xfId="0" applyNumberFormat="1" applyBorder="1"/>
    <xf numFmtId="9" fontId="0" fillId="0" borderId="8" xfId="2" applyFont="1" applyBorder="1"/>
    <xf numFmtId="9" fontId="0" fillId="0" borderId="15" xfId="2" applyFont="1" applyBorder="1"/>
    <xf numFmtId="9" fontId="0" fillId="0" borderId="17" xfId="2" applyFont="1" applyBorder="1"/>
    <xf numFmtId="164" fontId="0" fillId="0" borderId="1" xfId="1" applyNumberFormat="1" applyFont="1" applyBorder="1"/>
    <xf numFmtId="164" fontId="0" fillId="0" borderId="9" xfId="1" applyNumberFormat="1" applyFont="1" applyBorder="1"/>
    <xf numFmtId="0" fontId="0" fillId="0" borderId="5" xfId="0" applyBorder="1"/>
    <xf numFmtId="0" fontId="0" fillId="2" borderId="0" xfId="0" applyFill="1"/>
    <xf numFmtId="0" fontId="2" fillId="2" borderId="0" xfId="0" applyFont="1" applyFill="1"/>
    <xf numFmtId="0" fontId="0" fillId="0" borderId="0" xfId="0" applyFont="1"/>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left" vertical="center"/>
    </xf>
    <xf numFmtId="3" fontId="0" fillId="2" borderId="0" xfId="0" applyNumberFormat="1" applyFill="1"/>
    <xf numFmtId="0" fontId="2" fillId="0" borderId="0" xfId="0" applyFont="1" applyBorder="1"/>
    <xf numFmtId="0" fontId="0" fillId="0" borderId="0" xfId="0" applyFill="1" applyBorder="1"/>
    <xf numFmtId="9" fontId="0" fillId="2" borderId="0" xfId="2" applyFont="1" applyFill="1"/>
    <xf numFmtId="9" fontId="0" fillId="0" borderId="0" xfId="2" applyFont="1"/>
    <xf numFmtId="0" fontId="12" fillId="2" borderId="0" xfId="0" applyFont="1" applyFill="1"/>
    <xf numFmtId="164" fontId="0" fillId="2" borderId="0" xfId="0" applyNumberFormat="1" applyFill="1"/>
    <xf numFmtId="165" fontId="0" fillId="2" borderId="0" xfId="2" applyNumberFormat="1" applyFont="1" applyFill="1"/>
    <xf numFmtId="3" fontId="2" fillId="0" borderId="10" xfId="0" applyNumberFormat="1" applyFont="1" applyBorder="1"/>
    <xf numFmtId="3" fontId="2" fillId="0" borderId="3" xfId="0" applyNumberFormat="1" applyFont="1" applyBorder="1"/>
    <xf numFmtId="3" fontId="0" fillId="0" borderId="0" xfId="0" applyNumberFormat="1"/>
    <xf numFmtId="3" fontId="0" fillId="0" borderId="1" xfId="1" applyNumberFormat="1" applyFont="1" applyBorder="1"/>
    <xf numFmtId="3" fontId="0" fillId="0" borderId="9" xfId="1" applyNumberFormat="1" applyFont="1" applyBorder="1"/>
    <xf numFmtId="3" fontId="0" fillId="0" borderId="0" xfId="1" applyNumberFormat="1" applyFont="1" applyBorder="1"/>
    <xf numFmtId="3" fontId="0" fillId="0" borderId="5" xfId="1" applyNumberFormat="1" applyFont="1" applyBorder="1"/>
    <xf numFmtId="9" fontId="0" fillId="0" borderId="18" xfId="2" applyFont="1" applyBorder="1"/>
    <xf numFmtId="3" fontId="0" fillId="0" borderId="11" xfId="1" applyNumberFormat="1" applyFont="1" applyBorder="1"/>
    <xf numFmtId="164" fontId="0" fillId="0" borderId="3" xfId="1" applyNumberFormat="1" applyFont="1" applyBorder="1"/>
    <xf numFmtId="164" fontId="0" fillId="0" borderId="10" xfId="1" applyNumberFormat="1" applyFont="1" applyBorder="1"/>
    <xf numFmtId="0" fontId="0" fillId="2" borderId="0" xfId="0" applyFill="1" applyAlignment="1">
      <alignment horizontal="center"/>
    </xf>
    <xf numFmtId="9" fontId="0" fillId="0" borderId="8" xfId="2" applyFont="1" applyBorder="1" applyAlignment="1">
      <alignment horizontal="center"/>
    </xf>
    <xf numFmtId="9" fontId="0" fillId="0" borderId="15" xfId="2" applyFont="1" applyBorder="1" applyAlignment="1">
      <alignment horizontal="center"/>
    </xf>
    <xf numFmtId="0" fontId="0" fillId="0" borderId="0" xfId="0" applyAlignment="1">
      <alignment horizontal="center"/>
    </xf>
    <xf numFmtId="9" fontId="0" fillId="0" borderId="5" xfId="2" applyFont="1" applyBorder="1" applyAlignment="1">
      <alignment horizontal="center"/>
    </xf>
    <xf numFmtId="9" fontId="1" fillId="0" borderId="3" xfId="2" applyFont="1" applyBorder="1" applyAlignment="1">
      <alignment horizontal="center"/>
    </xf>
    <xf numFmtId="9" fontId="0" fillId="0" borderId="0" xfId="2" applyFont="1" applyBorder="1" applyAlignment="1">
      <alignment horizontal="center"/>
    </xf>
    <xf numFmtId="9" fontId="1" fillId="0" borderId="10" xfId="2" applyFont="1" applyBorder="1" applyAlignment="1">
      <alignment horizontal="center"/>
    </xf>
    <xf numFmtId="9" fontId="2" fillId="0" borderId="3" xfId="2" applyFont="1" applyBorder="1" applyAlignment="1">
      <alignment horizontal="center"/>
    </xf>
    <xf numFmtId="9" fontId="2" fillId="0" borderId="10" xfId="2" applyFont="1" applyBorder="1" applyAlignment="1">
      <alignment horizontal="center"/>
    </xf>
    <xf numFmtId="9" fontId="0" fillId="0" borderId="1" xfId="2" applyFont="1" applyBorder="1" applyAlignment="1">
      <alignment horizontal="center"/>
    </xf>
    <xf numFmtId="9" fontId="0" fillId="0" borderId="9" xfId="2" applyFont="1" applyBorder="1" applyAlignment="1">
      <alignment horizontal="center"/>
    </xf>
    <xf numFmtId="9" fontId="2" fillId="0" borderId="1" xfId="2" applyFont="1" applyBorder="1" applyAlignment="1">
      <alignment horizontal="center"/>
    </xf>
    <xf numFmtId="9" fontId="2" fillId="0" borderId="9" xfId="2" applyFont="1" applyBorder="1" applyAlignment="1">
      <alignment horizontal="center"/>
    </xf>
    <xf numFmtId="9" fontId="0" fillId="0" borderId="3" xfId="2" applyFont="1" applyBorder="1" applyAlignment="1">
      <alignment horizontal="center"/>
    </xf>
    <xf numFmtId="9" fontId="0" fillId="0" borderId="10" xfId="2" applyFont="1" applyBorder="1" applyAlignment="1">
      <alignment horizontal="center"/>
    </xf>
    <xf numFmtId="9" fontId="0" fillId="0" borderId="10" xfId="2" applyNumberFormat="1" applyFont="1" applyBorder="1" applyAlignment="1">
      <alignment horizontal="center"/>
    </xf>
    <xf numFmtId="0" fontId="9" fillId="3" borderId="11" xfId="0" applyFont="1" applyFill="1" applyBorder="1"/>
    <xf numFmtId="0" fontId="0" fillId="3" borderId="11" xfId="0" applyFill="1" applyBorder="1"/>
    <xf numFmtId="0" fontId="0" fillId="3" borderId="11" xfId="0" applyFill="1" applyBorder="1" applyAlignment="1">
      <alignment horizontal="center"/>
    </xf>
    <xf numFmtId="0" fontId="8" fillId="3" borderId="18" xfId="0" applyFont="1" applyFill="1" applyBorder="1" applyAlignment="1">
      <alignment vertical="center"/>
    </xf>
    <xf numFmtId="0" fontId="8" fillId="3" borderId="8" xfId="0" applyFont="1" applyFill="1" applyBorder="1"/>
    <xf numFmtId="0" fontId="8" fillId="3" borderId="15" xfId="0" applyFont="1" applyFill="1" applyBorder="1"/>
    <xf numFmtId="0" fontId="8" fillId="3" borderId="18" xfId="0" applyFont="1" applyFill="1" applyBorder="1"/>
    <xf numFmtId="0" fontId="10" fillId="4" borderId="13" xfId="0" applyFont="1" applyFill="1" applyBorder="1" applyAlignment="1">
      <alignment vertical="center"/>
    </xf>
    <xf numFmtId="0" fontId="3" fillId="4" borderId="23" xfId="0" applyFont="1" applyFill="1" applyBorder="1" applyAlignment="1">
      <alignment vertical="center"/>
    </xf>
    <xf numFmtId="0" fontId="6" fillId="4" borderId="24" xfId="0" applyFont="1" applyFill="1" applyBorder="1" applyAlignment="1">
      <alignment horizontal="center" vertical="center"/>
    </xf>
    <xf numFmtId="0" fontId="3" fillId="4" borderId="25" xfId="0" applyFont="1" applyFill="1" applyBorder="1" applyAlignment="1">
      <alignment vertical="center"/>
    </xf>
    <xf numFmtId="0" fontId="3" fillId="4" borderId="18" xfId="0" applyFont="1" applyFill="1" applyBorder="1" applyAlignment="1">
      <alignment vertical="center"/>
    </xf>
    <xf numFmtId="3" fontId="7" fillId="4" borderId="16" xfId="0" applyNumberFormat="1" applyFont="1" applyFill="1" applyBorder="1" applyAlignment="1">
      <alignment horizontal="center" vertical="center" wrapText="1"/>
    </xf>
    <xf numFmtId="0" fontId="7" fillId="4" borderId="28"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3" fontId="3" fillId="5" borderId="4" xfId="0" applyNumberFormat="1" applyFont="1" applyFill="1" applyBorder="1" applyAlignment="1">
      <alignment horizontal="center" vertical="center" wrapText="1"/>
    </xf>
    <xf numFmtId="3" fontId="3" fillId="5" borderId="7" xfId="0" applyNumberFormat="1"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3" fontId="10" fillId="4" borderId="1" xfId="0" applyNumberFormat="1" applyFont="1" applyFill="1" applyBorder="1" applyAlignment="1">
      <alignment horizontal="center" vertical="center" wrapText="1"/>
    </xf>
    <xf numFmtId="3" fontId="10" fillId="4" borderId="2" xfId="0" applyNumberFormat="1" applyFont="1" applyFill="1" applyBorder="1" applyAlignment="1">
      <alignment horizontal="center" vertical="center" wrapText="1"/>
    </xf>
    <xf numFmtId="3" fontId="10" fillId="4" borderId="6" xfId="0" applyNumberFormat="1" applyFont="1" applyFill="1" applyBorder="1" applyAlignment="1">
      <alignment horizontal="center" vertical="center" wrapText="1"/>
    </xf>
    <xf numFmtId="3" fontId="2" fillId="6" borderId="13" xfId="0" applyNumberFormat="1" applyFont="1" applyFill="1" applyBorder="1"/>
    <xf numFmtId="3" fontId="2" fillId="6" borderId="12" xfId="0" applyNumberFormat="1" applyFont="1" applyFill="1" applyBorder="1"/>
    <xf numFmtId="3" fontId="8" fillId="3" borderId="12" xfId="0" applyNumberFormat="1" applyFont="1" applyFill="1" applyBorder="1"/>
    <xf numFmtId="3" fontId="8" fillId="3" borderId="13" xfId="0" applyNumberFormat="1" applyFont="1" applyFill="1" applyBorder="1"/>
    <xf numFmtId="3" fontId="8" fillId="3" borderId="14" xfId="0" applyNumberFormat="1" applyFont="1" applyFill="1" applyBorder="1"/>
    <xf numFmtId="9" fontId="8" fillId="3" borderId="18" xfId="2" applyFont="1" applyFill="1" applyBorder="1" applyAlignment="1">
      <alignment horizontal="center"/>
    </xf>
    <xf numFmtId="9" fontId="8" fillId="3" borderId="13" xfId="2" applyFont="1" applyFill="1" applyBorder="1" applyAlignment="1">
      <alignment horizontal="center"/>
    </xf>
    <xf numFmtId="9" fontId="8" fillId="3" borderId="14" xfId="2" applyFont="1" applyFill="1" applyBorder="1" applyAlignment="1">
      <alignment horizontal="center"/>
    </xf>
    <xf numFmtId="3" fontId="10" fillId="4" borderId="13" xfId="0" applyNumberFormat="1" applyFont="1" applyFill="1" applyBorder="1" applyAlignment="1">
      <alignment horizontal="center" vertical="center" wrapText="1"/>
    </xf>
    <xf numFmtId="3" fontId="3" fillId="5" borderId="19" xfId="0" applyNumberFormat="1" applyFont="1" applyFill="1" applyBorder="1" applyAlignment="1">
      <alignment horizontal="center" vertical="center" wrapText="1"/>
    </xf>
    <xf numFmtId="0" fontId="0" fillId="3" borderId="13" xfId="0" applyFill="1" applyBorder="1"/>
    <xf numFmtId="0" fontId="0" fillId="3" borderId="14" xfId="0" applyFill="1" applyBorder="1"/>
    <xf numFmtId="0" fontId="11" fillId="3" borderId="11" xfId="0" applyFont="1" applyFill="1" applyBorder="1"/>
    <xf numFmtId="3" fontId="0" fillId="3" borderId="13" xfId="0" applyNumberFormat="1" applyFill="1" applyBorder="1"/>
    <xf numFmtId="0" fontId="0" fillId="3" borderId="13" xfId="0" applyFill="1" applyBorder="1" applyAlignment="1">
      <alignment horizontal="center"/>
    </xf>
    <xf numFmtId="0" fontId="8" fillId="3" borderId="17" xfId="0" applyFont="1" applyFill="1" applyBorder="1"/>
    <xf numFmtId="0" fontId="8" fillId="3" borderId="3" xfId="0" applyFont="1" applyFill="1" applyBorder="1"/>
    <xf numFmtId="0" fontId="8" fillId="3" borderId="10" xfId="0" applyFont="1" applyFill="1" applyBorder="1"/>
    <xf numFmtId="0" fontId="10" fillId="4" borderId="5" xfId="0" applyFont="1" applyFill="1" applyBorder="1" applyAlignment="1">
      <alignment horizontal="left" vertical="center"/>
    </xf>
    <xf numFmtId="0" fontId="3" fillId="4" borderId="7" xfId="0" applyFont="1" applyFill="1" applyBorder="1" applyAlignment="1">
      <alignment horizontal="center" vertical="center"/>
    </xf>
    <xf numFmtId="0" fontId="6" fillId="4" borderId="2"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6" xfId="0" applyFont="1" applyFill="1" applyBorder="1" applyAlignment="1">
      <alignment vertical="center"/>
    </xf>
    <xf numFmtId="3" fontId="7" fillId="4" borderId="26" xfId="0" applyNumberFormat="1" applyFont="1" applyFill="1" applyBorder="1" applyAlignment="1">
      <alignment horizontal="center" vertical="center" wrapText="1"/>
    </xf>
    <xf numFmtId="0" fontId="7" fillId="4" borderId="27"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7" fillId="4" borderId="8" xfId="0" applyFont="1" applyFill="1" applyBorder="1" applyAlignment="1">
      <alignment horizontal="center" vertical="center" wrapText="1"/>
    </xf>
    <xf numFmtId="3" fontId="3" fillId="5" borderId="20" xfId="0" applyNumberFormat="1" applyFont="1" applyFill="1" applyBorder="1" applyAlignment="1">
      <alignment horizontal="center" vertical="center" wrapText="1"/>
    </xf>
    <xf numFmtId="3" fontId="3" fillId="5" borderId="1" xfId="0" applyNumberFormat="1" applyFont="1" applyFill="1" applyBorder="1" applyAlignment="1">
      <alignment horizontal="center" vertical="center" wrapText="1"/>
    </xf>
    <xf numFmtId="3" fontId="3" fillId="5" borderId="29" xfId="0" applyNumberFormat="1" applyFont="1" applyFill="1" applyBorder="1" applyAlignment="1">
      <alignment horizontal="center" vertical="center" wrapText="1"/>
    </xf>
    <xf numFmtId="3" fontId="10" fillId="4" borderId="12" xfId="0" applyNumberFormat="1" applyFont="1" applyFill="1" applyBorder="1" applyAlignment="1">
      <alignment horizontal="center" vertical="center" wrapText="1"/>
    </xf>
    <xf numFmtId="0" fontId="8" fillId="3" borderId="13" xfId="0" applyFont="1" applyFill="1" applyBorder="1"/>
    <xf numFmtId="3" fontId="8" fillId="3" borderId="12" xfId="1" applyNumberFormat="1" applyFont="1" applyFill="1" applyBorder="1"/>
    <xf numFmtId="164" fontId="8" fillId="3" borderId="13" xfId="1" applyNumberFormat="1" applyFont="1" applyFill="1" applyBorder="1"/>
    <xf numFmtId="3" fontId="8" fillId="3" borderId="13" xfId="1" applyNumberFormat="1" applyFont="1" applyFill="1" applyBorder="1"/>
    <xf numFmtId="164" fontId="8" fillId="3" borderId="14" xfId="1" applyNumberFormat="1" applyFont="1" applyFill="1" applyBorder="1"/>
    <xf numFmtId="164" fontId="2" fillId="6" borderId="13" xfId="1" applyNumberFormat="1" applyFont="1" applyFill="1" applyBorder="1"/>
    <xf numFmtId="164" fontId="8" fillId="3" borderId="12" xfId="1" applyNumberFormat="1" applyFont="1" applyFill="1" applyBorder="1"/>
    <xf numFmtId="9" fontId="8" fillId="3" borderId="12" xfId="2" applyFont="1" applyFill="1" applyBorder="1" applyAlignment="1">
      <alignment horizontal="center"/>
    </xf>
    <xf numFmtId="3" fontId="3" fillId="5" borderId="0" xfId="0" applyNumberFormat="1" applyFont="1" applyFill="1" applyBorder="1" applyAlignment="1">
      <alignment horizontal="center" vertical="center" wrapText="1"/>
    </xf>
    <xf numFmtId="3" fontId="2" fillId="6" borderId="14" xfId="0" applyNumberFormat="1" applyFont="1" applyFill="1" applyBorder="1"/>
    <xf numFmtId="0" fontId="3" fillId="5" borderId="30" xfId="0" applyFont="1" applyFill="1" applyBorder="1" applyAlignment="1">
      <alignment horizontal="center" vertical="center" wrapText="1"/>
    </xf>
    <xf numFmtId="3" fontId="3" fillId="5" borderId="30" xfId="0" applyNumberFormat="1" applyFont="1" applyFill="1" applyBorder="1" applyAlignment="1">
      <alignment horizontal="center" vertical="center" wrapText="1"/>
    </xf>
    <xf numFmtId="0" fontId="13" fillId="7" borderId="0" xfId="0" applyFont="1" applyFill="1"/>
    <xf numFmtId="0" fontId="0" fillId="0" borderId="0" xfId="0" applyAlignment="1">
      <alignment horizontal="left" indent="1"/>
    </xf>
    <xf numFmtId="0" fontId="0" fillId="0" borderId="0" xfId="0" applyNumberFormat="1"/>
    <xf numFmtId="0" fontId="0" fillId="8" borderId="0" xfId="0" quotePrefix="1" applyFill="1"/>
    <xf numFmtId="0" fontId="0" fillId="8" borderId="0" xfId="0" applyFill="1"/>
    <xf numFmtId="164" fontId="0" fillId="9" borderId="9" xfId="1" applyNumberFormat="1" applyFont="1" applyFill="1" applyBorder="1"/>
    <xf numFmtId="0" fontId="0" fillId="2" borderId="18" xfId="0" applyFill="1" applyBorder="1"/>
    <xf numFmtId="3" fontId="10" fillId="4" borderId="8" xfId="0" applyNumberFormat="1" applyFont="1" applyFill="1" applyBorder="1" applyAlignment="1">
      <alignment horizontal="center" vertical="center" wrapText="1"/>
    </xf>
    <xf numFmtId="3" fontId="0" fillId="0" borderId="8" xfId="0" applyNumberFormat="1" applyBorder="1"/>
    <xf numFmtId="3" fontId="0" fillId="0" borderId="15" xfId="0" applyNumberFormat="1" applyBorder="1"/>
    <xf numFmtId="3" fontId="8" fillId="3" borderId="18" xfId="0" applyNumberFormat="1" applyFont="1" applyFill="1" applyBorder="1"/>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4" borderId="26" xfId="0" applyFont="1" applyFill="1" applyBorder="1" applyAlignment="1">
      <alignment horizontal="center" wrapText="1"/>
    </xf>
    <xf numFmtId="0" fontId="5" fillId="4" borderId="27" xfId="0" applyFont="1" applyFill="1" applyBorder="1" applyAlignment="1">
      <alignment horizontal="center" wrapText="1"/>
    </xf>
    <xf numFmtId="0" fontId="0" fillId="0" borderId="0" xfId="0" applyAlignment="1">
      <alignment horizontal="center"/>
    </xf>
    <xf numFmtId="0" fontId="0" fillId="10" borderId="0" xfId="0" applyFill="1" applyBorder="1"/>
    <xf numFmtId="3" fontId="0" fillId="10" borderId="9" xfId="1" applyNumberFormat="1" applyFont="1" applyFill="1" applyBorder="1"/>
    <xf numFmtId="3" fontId="0" fillId="10" borderId="0" xfId="1" applyNumberFormat="1" applyFont="1" applyFill="1" applyBorder="1"/>
    <xf numFmtId="164" fontId="0" fillId="10" borderId="10" xfId="1" applyNumberFormat="1" applyFont="1" applyFill="1" applyBorder="1"/>
    <xf numFmtId="164" fontId="0" fillId="10" borderId="9" xfId="1" applyNumberFormat="1" applyFont="1" applyFill="1" applyBorder="1"/>
    <xf numFmtId="9" fontId="0" fillId="10" borderId="10" xfId="2" applyFont="1" applyFill="1" applyBorder="1" applyAlignment="1">
      <alignment horizontal="center"/>
    </xf>
    <xf numFmtId="9" fontId="0" fillId="10" borderId="9" xfId="2" applyFont="1" applyFill="1" applyBorder="1" applyAlignment="1">
      <alignment horizontal="center"/>
    </xf>
    <xf numFmtId="9" fontId="0" fillId="10" borderId="0" xfId="2" applyFont="1" applyFill="1" applyBorder="1" applyAlignment="1">
      <alignment horizontal="center"/>
    </xf>
    <xf numFmtId="9" fontId="2" fillId="10" borderId="9" xfId="2" applyFont="1" applyFill="1" applyBorder="1" applyAlignment="1">
      <alignment horizontal="center"/>
    </xf>
    <xf numFmtId="9" fontId="0" fillId="10" borderId="15" xfId="2"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CBB69"/>
      <color rgb="FF004B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7"/>
  <sheetViews>
    <sheetView tabSelected="1" zoomScale="85" zoomScaleNormal="85" workbookViewId="0">
      <pane xSplit="3" ySplit="5" topLeftCell="D6" activePane="bottomRight" state="frozen"/>
      <selection pane="topRight" activeCell="L1" sqref="L1"/>
      <selection pane="bottomLeft" activeCell="A6" sqref="A6"/>
      <selection pane="bottomRight" activeCell="C1" sqref="C1"/>
    </sheetView>
  </sheetViews>
  <sheetFormatPr defaultColWidth="0" defaultRowHeight="15" zeroHeight="1" x14ac:dyDescent="0.2"/>
  <cols>
    <col min="1" max="1" width="8.88671875" hidden="1" customWidth="1"/>
    <col min="2" max="2" width="2.77734375" customWidth="1"/>
    <col min="3" max="3" width="7" customWidth="1"/>
    <col min="4" max="7" width="10.6640625" customWidth="1"/>
    <col min="8" max="12" width="9.5546875" customWidth="1"/>
    <col min="13" max="13" width="9.33203125" customWidth="1"/>
    <col min="14" max="14" width="10.6640625" style="41" customWidth="1"/>
    <col min="15" max="18" width="9.77734375" customWidth="1"/>
    <col min="19" max="19" width="7.44140625" customWidth="1"/>
    <col min="20" max="20" width="17.33203125" customWidth="1"/>
    <col min="21" max="21" width="3.33203125" customWidth="1"/>
    <col min="22" max="26" width="0" hidden="1" customWidth="1"/>
    <col min="39" max="16384" width="8.88671875" hidden="1"/>
  </cols>
  <sheetData>
    <row r="1" spans="1:25" ht="33.75" thickBot="1" x14ac:dyDescent="0.5">
      <c r="B1" s="55" t="s">
        <v>590</v>
      </c>
      <c r="C1" s="56"/>
      <c r="D1" s="56"/>
      <c r="E1" s="56"/>
      <c r="F1" s="56"/>
      <c r="G1" s="56"/>
      <c r="H1" s="56"/>
      <c r="I1" s="56"/>
      <c r="J1" s="56"/>
      <c r="K1" s="56"/>
      <c r="L1" s="56"/>
      <c r="M1" s="56"/>
      <c r="N1" s="57"/>
      <c r="O1" s="56"/>
      <c r="P1" s="56"/>
      <c r="Q1" s="56"/>
      <c r="R1" s="56"/>
      <c r="S1" s="56"/>
      <c r="T1" s="56"/>
      <c r="U1" s="56"/>
    </row>
    <row r="2" spans="1:25" ht="15.75" thickBot="1" x14ac:dyDescent="0.25">
      <c r="B2" s="135"/>
      <c r="C2" s="14"/>
      <c r="D2" s="14"/>
      <c r="E2" s="14"/>
      <c r="F2" s="14"/>
      <c r="G2" s="14"/>
      <c r="H2" s="14"/>
      <c r="I2" s="14"/>
      <c r="J2" s="14"/>
      <c r="K2" s="14"/>
      <c r="L2" s="14"/>
      <c r="M2" s="14"/>
      <c r="N2" s="38"/>
      <c r="O2" s="14"/>
      <c r="P2" s="14"/>
      <c r="Q2" s="14"/>
      <c r="R2" s="14"/>
      <c r="S2" s="14"/>
      <c r="T2" s="14"/>
      <c r="U2" s="14"/>
    </row>
    <row r="3" spans="1:25" ht="15.75" thickBot="1" x14ac:dyDescent="0.25">
      <c r="B3" s="14"/>
      <c r="C3" s="14"/>
      <c r="D3" s="14"/>
      <c r="E3" s="14"/>
      <c r="F3" s="14"/>
      <c r="G3" s="14"/>
      <c r="H3" s="14"/>
      <c r="I3" s="14"/>
      <c r="J3" s="14"/>
      <c r="K3" s="14"/>
      <c r="L3" s="14"/>
      <c r="M3" s="14"/>
      <c r="N3" s="38"/>
      <c r="O3" s="14"/>
      <c r="P3" s="14"/>
      <c r="Q3" s="14"/>
      <c r="R3" s="14"/>
      <c r="S3" s="14"/>
      <c r="T3" s="14"/>
      <c r="U3" s="14"/>
    </row>
    <row r="4" spans="1:25" ht="24" thickBot="1" x14ac:dyDescent="0.3">
      <c r="B4" s="14"/>
      <c r="C4" s="14"/>
      <c r="D4" s="79" t="s">
        <v>0</v>
      </c>
      <c r="E4" s="80" t="s">
        <v>0</v>
      </c>
      <c r="F4" s="80" t="s">
        <v>0</v>
      </c>
      <c r="G4" s="81" t="s">
        <v>0</v>
      </c>
      <c r="H4" s="75" t="s">
        <v>514</v>
      </c>
      <c r="I4" s="76" t="s">
        <v>514</v>
      </c>
      <c r="J4" s="74" t="s">
        <v>514</v>
      </c>
      <c r="K4" s="127" t="s">
        <v>514</v>
      </c>
      <c r="L4" s="81" t="s">
        <v>589</v>
      </c>
      <c r="M4" s="140" t="s">
        <v>1</v>
      </c>
      <c r="N4" s="141"/>
      <c r="O4" s="62" t="s">
        <v>260</v>
      </c>
      <c r="P4" s="63"/>
      <c r="Q4" s="64"/>
      <c r="R4" s="64"/>
      <c r="S4" s="65"/>
      <c r="T4" s="66"/>
      <c r="U4" s="14"/>
    </row>
    <row r="5" spans="1:25" ht="45.75" thickBot="1" x14ac:dyDescent="0.25">
      <c r="B5" s="14"/>
      <c r="C5" s="58" t="s">
        <v>258</v>
      </c>
      <c r="D5" s="82" t="s">
        <v>2</v>
      </c>
      <c r="E5" s="83" t="s">
        <v>3</v>
      </c>
      <c r="F5" s="83" t="s">
        <v>4</v>
      </c>
      <c r="G5" s="83" t="s">
        <v>5</v>
      </c>
      <c r="H5" s="77" t="s">
        <v>2</v>
      </c>
      <c r="I5" s="78" t="s">
        <v>3</v>
      </c>
      <c r="J5" s="125" t="s">
        <v>4</v>
      </c>
      <c r="K5" s="128" t="s">
        <v>5</v>
      </c>
      <c r="L5" s="136" t="s">
        <v>2</v>
      </c>
      <c r="M5" s="67" t="s">
        <v>6</v>
      </c>
      <c r="N5" s="68" t="s">
        <v>7</v>
      </c>
      <c r="O5" s="69" t="str">
        <f ca="1">OFFSET(O5,0,-6) &amp; " " &amp; RIGHT(OFFSET(O4,0,-6),5) &amp; " From " &amp; RIGHT(OFFSET(O4,0,-10),5) &amp; " " &amp; OFFSET(O5,0,-10)</f>
        <v>Q2 15-16 From 14-15 Q2</v>
      </c>
      <c r="P5" s="70" t="str">
        <f t="shared" ref="P5:R5" ca="1" si="0">OFFSET(P5,0,-6) &amp; " " &amp; RIGHT(OFFSET(P4,0,-6),5) &amp; " From " &amp; RIGHT(OFFSET(P4,0,-10),5) &amp; " " &amp; OFFSET(P5,0,-10)</f>
        <v>Q3 15-16 From 14-15 Q3</v>
      </c>
      <c r="Q5" s="70" t="str">
        <f t="shared" ca="1" si="0"/>
        <v>Q4 15-16 From 14-15 Q4</v>
      </c>
      <c r="R5" s="71" t="str">
        <f t="shared" ca="1" si="0"/>
        <v>Q1 16-17 From 15-16 Q1</v>
      </c>
      <c r="S5" s="72" t="s">
        <v>261</v>
      </c>
      <c r="T5" s="73" t="s">
        <v>262</v>
      </c>
      <c r="U5" s="14"/>
    </row>
    <row r="6" spans="1:25" ht="15.75" x14ac:dyDescent="0.25">
      <c r="A6" t="s">
        <v>559</v>
      </c>
      <c r="B6" s="14"/>
      <c r="C6" s="59" t="s">
        <v>8</v>
      </c>
      <c r="D6" s="7">
        <v>426774</v>
      </c>
      <c r="E6" s="5">
        <v>460618</v>
      </c>
      <c r="F6" s="5">
        <v>437556</v>
      </c>
      <c r="G6" s="5">
        <v>486051</v>
      </c>
      <c r="H6" s="1">
        <v>446215</v>
      </c>
      <c r="I6" s="2">
        <v>464225</v>
      </c>
      <c r="J6" s="2">
        <v>438530</v>
      </c>
      <c r="K6" s="3">
        <f>+'P2'!L29</f>
        <v>490897</v>
      </c>
      <c r="L6" s="137">
        <v>478542</v>
      </c>
      <c r="M6" s="28">
        <f ca="1">SUM(OFFSET(M6,0,-4,1,4))</f>
        <v>1872194</v>
      </c>
      <c r="N6" s="39">
        <f ca="1">SUM(M6/$M$22)</f>
        <v>0.32683410523596129</v>
      </c>
      <c r="O6" s="42">
        <f ca="1">SUM(OFFSET(O6,0,-6)-OFFSET(O6,0,-10))/OFFSET(O6,0,-10)</f>
        <v>7.8307838599446823E-3</v>
      </c>
      <c r="P6" s="42">
        <f t="shared" ref="P6:R21" ca="1" si="1">SUM(OFFSET(P6,0,-6)-OFFSET(P6,0,-10))/OFFSET(P6,0,-10)</f>
        <v>2.2260007861850824E-3</v>
      </c>
      <c r="Q6" s="42">
        <f t="shared" ca="1" si="1"/>
        <v>9.9701471656266517E-3</v>
      </c>
      <c r="R6" s="43">
        <f t="shared" ca="1" si="1"/>
        <v>7.2447138711159417E-2</v>
      </c>
      <c r="S6" s="46">
        <f ca="1">SUM(OFFSET(M6,0,0)-SUM(OFFSET(M6,0,-8,1,4)))/SUM(OFFSET(M6,0,-8,1,4))</f>
        <v>2.2810908852516337E-2</v>
      </c>
      <c r="T6" s="8"/>
      <c r="U6" s="14"/>
    </row>
    <row r="7" spans="1:25" ht="15.75" x14ac:dyDescent="0.25">
      <c r="A7" t="s">
        <v>560</v>
      </c>
      <c r="B7" s="14"/>
      <c r="C7" s="60" t="s">
        <v>34</v>
      </c>
      <c r="D7" s="1">
        <v>33654</v>
      </c>
      <c r="E7" s="2">
        <v>38303</v>
      </c>
      <c r="F7" s="2">
        <v>37644</v>
      </c>
      <c r="G7" s="2">
        <v>37131</v>
      </c>
      <c r="H7" s="1">
        <v>35509</v>
      </c>
      <c r="I7" s="2">
        <v>37833</v>
      </c>
      <c r="J7" s="2">
        <v>34902</v>
      </c>
      <c r="K7" s="3">
        <v>34376</v>
      </c>
      <c r="L7" s="138">
        <v>32719</v>
      </c>
      <c r="M7" s="27">
        <f t="shared" ref="M7:M22" ca="1" si="2">SUM(OFFSET(M7,0,-4,1,4))</f>
        <v>139830</v>
      </c>
      <c r="N7" s="40">
        <f t="shared" ref="N7:N21" ca="1" si="3">SUM(M7/$M$22)</f>
        <v>2.4410511376034998E-2</v>
      </c>
      <c r="O7" s="44">
        <f t="shared" ref="O7:R22" ca="1" si="4">SUM(OFFSET(O7,0,-6)-OFFSET(O7,0,-10))/OFFSET(O7,0,-10)</f>
        <v>-1.2270579327989974E-2</v>
      </c>
      <c r="P7" s="44">
        <f t="shared" ca="1" si="1"/>
        <v>-7.2840293273828502E-2</v>
      </c>
      <c r="Q7" s="44">
        <f t="shared" ca="1" si="1"/>
        <v>-7.4196762812744066E-2</v>
      </c>
      <c r="R7" s="45">
        <f t="shared" ca="1" si="1"/>
        <v>-7.8571629727674674E-2</v>
      </c>
      <c r="S7" s="47">
        <f t="shared" ref="S7:S22" ca="1" si="5">SUM(OFFSET(M7,0,0)-SUM(OFFSET(M7,0,-8,1,4)))/SUM(OFFSET(M7,0,-8,1,4))</f>
        <v>-5.8935169294756611E-2</v>
      </c>
      <c r="T7" s="9"/>
      <c r="U7" s="14"/>
      <c r="V7" s="29"/>
      <c r="W7" s="29"/>
      <c r="X7" s="29"/>
    </row>
    <row r="8" spans="1:25" ht="15.75" x14ac:dyDescent="0.25">
      <c r="A8" t="s">
        <v>561</v>
      </c>
      <c r="B8" s="14"/>
      <c r="C8" s="60" t="s">
        <v>55</v>
      </c>
      <c r="D8" s="1">
        <v>386009</v>
      </c>
      <c r="E8" s="2">
        <v>390533</v>
      </c>
      <c r="F8" s="2">
        <v>382593</v>
      </c>
      <c r="G8" s="2">
        <v>421647</v>
      </c>
      <c r="H8" s="1">
        <v>370542</v>
      </c>
      <c r="I8" s="2">
        <v>376795</v>
      </c>
      <c r="J8" s="2">
        <v>364080</v>
      </c>
      <c r="K8" s="3">
        <v>408534</v>
      </c>
      <c r="L8" s="138">
        <v>371224</v>
      </c>
      <c r="M8" s="27">
        <f t="shared" ca="1" si="2"/>
        <v>1520633</v>
      </c>
      <c r="N8" s="40">
        <f t="shared" ca="1" si="3"/>
        <v>0.26546112526120452</v>
      </c>
      <c r="O8" s="44">
        <f t="shared" ca="1" si="4"/>
        <v>-3.5177565020113537E-2</v>
      </c>
      <c r="P8" s="44">
        <f t="shared" ca="1" si="1"/>
        <v>-4.8388235017368324E-2</v>
      </c>
      <c r="Q8" s="44">
        <f t="shared" ca="1" si="1"/>
        <v>-3.1099474204725756E-2</v>
      </c>
      <c r="R8" s="45">
        <f t="shared" ca="1" si="1"/>
        <v>1.8405470904782723E-3</v>
      </c>
      <c r="S8" s="47">
        <f t="shared" ca="1" si="5"/>
        <v>-2.8545053232097054E-2</v>
      </c>
      <c r="T8" s="9"/>
      <c r="U8" s="14"/>
      <c r="V8" s="29"/>
      <c r="W8" s="29"/>
      <c r="X8" s="29"/>
    </row>
    <row r="9" spans="1:25" ht="15.75" x14ac:dyDescent="0.25">
      <c r="A9" t="s">
        <v>562</v>
      </c>
      <c r="B9" s="14"/>
      <c r="C9" s="60" t="s">
        <v>90</v>
      </c>
      <c r="D9" s="1">
        <v>4101</v>
      </c>
      <c r="E9" s="2">
        <v>5375</v>
      </c>
      <c r="F9" s="2">
        <v>5200</v>
      </c>
      <c r="G9" s="2">
        <v>5548</v>
      </c>
      <c r="H9" s="1">
        <v>5855</v>
      </c>
      <c r="I9" s="2">
        <v>6567</v>
      </c>
      <c r="J9" s="2">
        <v>6474</v>
      </c>
      <c r="K9" s="3">
        <v>7067</v>
      </c>
      <c r="L9" s="138">
        <v>7578</v>
      </c>
      <c r="M9" s="27">
        <f t="shared" ca="1" si="2"/>
        <v>27686</v>
      </c>
      <c r="N9" s="40">
        <f t="shared" ca="1" si="3"/>
        <v>4.8332218977108271E-3</v>
      </c>
      <c r="O9" s="44">
        <f t="shared" ca="1" si="4"/>
        <v>0.22176744186046513</v>
      </c>
      <c r="P9" s="44">
        <f t="shared" ca="1" si="1"/>
        <v>0.245</v>
      </c>
      <c r="Q9" s="44">
        <f t="shared" ca="1" si="1"/>
        <v>0.27379235760634463</v>
      </c>
      <c r="R9" s="45">
        <f t="shared" ca="1" si="1"/>
        <v>0.29427839453458582</v>
      </c>
      <c r="S9" s="47">
        <f t="shared" ca="1" si="5"/>
        <v>0.25971425971425971</v>
      </c>
      <c r="T9" s="9"/>
      <c r="U9" s="14"/>
      <c r="W9" s="29"/>
      <c r="X9" s="29"/>
    </row>
    <row r="10" spans="1:25" ht="15.75" x14ac:dyDescent="0.25">
      <c r="A10" t="s">
        <v>563</v>
      </c>
      <c r="B10" s="14"/>
      <c r="C10" s="60" t="s">
        <v>127</v>
      </c>
      <c r="D10" s="1">
        <v>5327</v>
      </c>
      <c r="E10" s="2">
        <v>7340</v>
      </c>
      <c r="F10" s="2">
        <v>5424</v>
      </c>
      <c r="G10" s="2">
        <v>5716</v>
      </c>
      <c r="H10" s="1">
        <v>5634</v>
      </c>
      <c r="I10" s="2">
        <v>7029</v>
      </c>
      <c r="J10" s="2">
        <v>5746</v>
      </c>
      <c r="K10" s="3">
        <v>5674</v>
      </c>
      <c r="L10" s="138">
        <v>5971</v>
      </c>
      <c r="M10" s="27">
        <f t="shared" ca="1" si="2"/>
        <v>24420</v>
      </c>
      <c r="N10" s="40">
        <f t="shared" ca="1" si="3"/>
        <v>4.2630672087733291E-3</v>
      </c>
      <c r="O10" s="44">
        <f t="shared" ca="1" si="4"/>
        <v>-4.237057220708447E-2</v>
      </c>
      <c r="P10" s="44">
        <f t="shared" ca="1" si="1"/>
        <v>5.9365781710914452E-2</v>
      </c>
      <c r="Q10" s="44">
        <f t="shared" ca="1" si="1"/>
        <v>-7.3477956613016097E-3</v>
      </c>
      <c r="R10" s="45">
        <f t="shared" ca="1" si="1"/>
        <v>5.9815406460773872E-2</v>
      </c>
      <c r="S10" s="47">
        <f t="shared" ca="1" si="5"/>
        <v>1.2689723811893506E-2</v>
      </c>
      <c r="T10" s="9"/>
      <c r="U10" s="14"/>
      <c r="W10" s="29"/>
      <c r="X10" s="29"/>
    </row>
    <row r="11" spans="1:25" ht="15.75" x14ac:dyDescent="0.25">
      <c r="A11" t="s">
        <v>564</v>
      </c>
      <c r="B11" s="14"/>
      <c r="C11" s="60" t="s">
        <v>134</v>
      </c>
      <c r="D11" s="1">
        <v>91100</v>
      </c>
      <c r="E11" s="2">
        <v>97482</v>
      </c>
      <c r="F11" s="2">
        <v>91428</v>
      </c>
      <c r="G11" s="2">
        <v>100444</v>
      </c>
      <c r="H11" s="1">
        <v>93166</v>
      </c>
      <c r="I11" s="2">
        <v>96578</v>
      </c>
      <c r="J11" s="2">
        <v>90359</v>
      </c>
      <c r="K11" s="3">
        <v>96980</v>
      </c>
      <c r="L11" s="138">
        <v>89756</v>
      </c>
      <c r="M11" s="27">
        <f t="shared" ca="1" si="2"/>
        <v>373673</v>
      </c>
      <c r="N11" s="40">
        <f t="shared" ca="1" si="3"/>
        <v>6.5233133214740224E-2</v>
      </c>
      <c r="O11" s="44">
        <f t="shared" ca="1" si="4"/>
        <v>-9.2735069038386575E-3</v>
      </c>
      <c r="P11" s="44">
        <f t="shared" ca="1" si="1"/>
        <v>-1.1692260576628604E-2</v>
      </c>
      <c r="Q11" s="44">
        <f t="shared" ca="1" si="1"/>
        <v>-3.4486878260523275E-2</v>
      </c>
      <c r="R11" s="45">
        <f t="shared" ca="1" si="1"/>
        <v>-3.660133525105725E-2</v>
      </c>
      <c r="S11" s="47">
        <f t="shared" ca="1" si="5"/>
        <v>-2.3128202446930878E-2</v>
      </c>
      <c r="T11" s="9"/>
      <c r="U11" s="14"/>
      <c r="W11" s="29"/>
      <c r="X11" s="29"/>
      <c r="Y11" s="29"/>
    </row>
    <row r="12" spans="1:25" ht="15.75" x14ac:dyDescent="0.25">
      <c r="A12" t="s">
        <v>565</v>
      </c>
      <c r="B12" s="14"/>
      <c r="C12" s="60" t="s">
        <v>146</v>
      </c>
      <c r="D12" s="1">
        <v>28659</v>
      </c>
      <c r="E12" s="2">
        <v>31646</v>
      </c>
      <c r="F12" s="2">
        <v>37308</v>
      </c>
      <c r="G12" s="2">
        <v>44466</v>
      </c>
      <c r="H12" s="1">
        <v>55885</v>
      </c>
      <c r="I12" s="2">
        <v>64515</v>
      </c>
      <c r="J12" s="2">
        <v>63824</v>
      </c>
      <c r="K12" s="3">
        <v>75622</v>
      </c>
      <c r="L12" s="138">
        <v>73497</v>
      </c>
      <c r="M12" s="27">
        <f t="shared" ca="1" si="2"/>
        <v>277458</v>
      </c>
      <c r="N12" s="40">
        <f t="shared" ca="1" si="3"/>
        <v>4.8436613497617957E-2</v>
      </c>
      <c r="O12" s="44">
        <f t="shared" ca="1" si="4"/>
        <v>1.0386462744106679</v>
      </c>
      <c r="P12" s="44">
        <f t="shared" ca="1" si="1"/>
        <v>0.71073228262034949</v>
      </c>
      <c r="Q12" s="44">
        <f t="shared" ca="1" si="1"/>
        <v>0.70067017496514195</v>
      </c>
      <c r="R12" s="45">
        <f t="shared" ca="1" si="1"/>
        <v>0.3151471772389729</v>
      </c>
      <c r="S12" s="47">
        <f t="shared" ca="1" si="5"/>
        <v>0.63880570567909989</v>
      </c>
      <c r="T12" s="9"/>
      <c r="U12" s="14"/>
    </row>
    <row r="13" spans="1:25" ht="15.75" x14ac:dyDescent="0.25">
      <c r="A13" t="s">
        <v>566</v>
      </c>
      <c r="B13" s="14"/>
      <c r="C13" s="60" t="s">
        <v>165</v>
      </c>
      <c r="D13" s="1">
        <v>20583</v>
      </c>
      <c r="E13" s="2">
        <v>21839</v>
      </c>
      <c r="F13" s="2">
        <v>20347</v>
      </c>
      <c r="G13" s="2">
        <v>22748</v>
      </c>
      <c r="H13" s="1">
        <v>21312</v>
      </c>
      <c r="I13" s="2">
        <v>21851</v>
      </c>
      <c r="J13" s="2">
        <v>19773</v>
      </c>
      <c r="K13" s="3">
        <v>21993</v>
      </c>
      <c r="L13" s="138">
        <v>20198</v>
      </c>
      <c r="M13" s="27">
        <f t="shared" ca="1" si="2"/>
        <v>83815</v>
      </c>
      <c r="N13" s="40">
        <f t="shared" ca="1" si="3"/>
        <v>1.4631817285148918E-2</v>
      </c>
      <c r="O13" s="44">
        <f t="shared" ca="1" si="4"/>
        <v>5.494757085947159E-4</v>
      </c>
      <c r="P13" s="44">
        <f t="shared" ca="1" si="1"/>
        <v>-2.8210547009387132E-2</v>
      </c>
      <c r="Q13" s="44">
        <f t="shared" ca="1" si="1"/>
        <v>-3.3189730965359591E-2</v>
      </c>
      <c r="R13" s="45">
        <f t="shared" ca="1" si="1"/>
        <v>-5.2271021021021019E-2</v>
      </c>
      <c r="S13" s="47">
        <f t="shared" ca="1" si="5"/>
        <v>-2.8186814460960507E-2</v>
      </c>
      <c r="T13" s="9"/>
      <c r="U13" s="14"/>
    </row>
    <row r="14" spans="1:25" ht="15.75" x14ac:dyDescent="0.25">
      <c r="A14" t="s">
        <v>567</v>
      </c>
      <c r="B14" s="14"/>
      <c r="C14" s="60" t="s">
        <v>180</v>
      </c>
      <c r="D14" s="1">
        <v>105983</v>
      </c>
      <c r="E14" s="2">
        <v>115059</v>
      </c>
      <c r="F14" s="2">
        <v>104009</v>
      </c>
      <c r="G14" s="2">
        <v>114190</v>
      </c>
      <c r="H14" s="1">
        <v>104620</v>
      </c>
      <c r="I14" s="2">
        <v>111498</v>
      </c>
      <c r="J14" s="2">
        <v>100959</v>
      </c>
      <c r="K14" s="3">
        <v>115258</v>
      </c>
      <c r="L14" s="138">
        <v>106129</v>
      </c>
      <c r="M14" s="27">
        <f t="shared" ca="1" si="2"/>
        <v>433844</v>
      </c>
      <c r="N14" s="40">
        <f t="shared" ca="1" si="3"/>
        <v>7.5737351765890928E-2</v>
      </c>
      <c r="O14" s="44">
        <f t="shared" ca="1" si="4"/>
        <v>-3.0949339034756083E-2</v>
      </c>
      <c r="P14" s="44">
        <f t="shared" ca="1" si="1"/>
        <v>-2.9324385389725888E-2</v>
      </c>
      <c r="Q14" s="44">
        <f t="shared" ca="1" si="1"/>
        <v>9.3528329976355195E-3</v>
      </c>
      <c r="R14" s="45">
        <f t="shared" ca="1" si="1"/>
        <v>1.4423628369336647E-2</v>
      </c>
      <c r="S14" s="47">
        <f t="shared" ca="1" si="5"/>
        <v>-9.2126117320349508E-3</v>
      </c>
      <c r="T14" s="9"/>
      <c r="U14" s="14"/>
    </row>
    <row r="15" spans="1:25" ht="15.75" x14ac:dyDescent="0.25">
      <c r="A15" t="s">
        <v>568</v>
      </c>
      <c r="B15" s="14"/>
      <c r="C15" s="60" t="s">
        <v>191</v>
      </c>
      <c r="D15" s="1">
        <v>16649</v>
      </c>
      <c r="E15" s="2">
        <v>17326</v>
      </c>
      <c r="F15" s="2">
        <v>16370</v>
      </c>
      <c r="G15" s="2">
        <v>18855</v>
      </c>
      <c r="H15" s="1">
        <v>19077</v>
      </c>
      <c r="I15" s="2">
        <v>19757</v>
      </c>
      <c r="J15" s="2">
        <v>18143</v>
      </c>
      <c r="K15" s="3">
        <v>21130</v>
      </c>
      <c r="L15" s="138">
        <v>22394</v>
      </c>
      <c r="M15" s="27">
        <f t="shared" ca="1" si="2"/>
        <v>81424</v>
      </c>
      <c r="N15" s="40">
        <f t="shared" ca="1" si="3"/>
        <v>1.4214413775886961E-2</v>
      </c>
      <c r="O15" s="44">
        <f t="shared" ca="1" si="4"/>
        <v>0.14030936165300703</v>
      </c>
      <c r="P15" s="44">
        <f t="shared" ca="1" si="1"/>
        <v>0.10830788026878437</v>
      </c>
      <c r="Q15" s="44">
        <f t="shared" ca="1" si="1"/>
        <v>0.12065765049058605</v>
      </c>
      <c r="R15" s="45">
        <f t="shared" ca="1" si="1"/>
        <v>0.17387429889395609</v>
      </c>
      <c r="S15" s="47">
        <f t="shared" ca="1" si="5"/>
        <v>0.13676216004914279</v>
      </c>
      <c r="T15" s="9"/>
      <c r="U15" s="14"/>
    </row>
    <row r="16" spans="1:25" ht="15.75" x14ac:dyDescent="0.25">
      <c r="A16" t="s">
        <v>569</v>
      </c>
      <c r="B16" s="14"/>
      <c r="C16" s="60" t="s">
        <v>201</v>
      </c>
      <c r="D16" s="1">
        <v>47020</v>
      </c>
      <c r="E16" s="2">
        <v>51031</v>
      </c>
      <c r="F16" s="2">
        <v>47587</v>
      </c>
      <c r="G16" s="2">
        <v>52756</v>
      </c>
      <c r="H16" s="1">
        <v>48843</v>
      </c>
      <c r="I16" s="2">
        <v>51024</v>
      </c>
      <c r="J16" s="2">
        <v>47044</v>
      </c>
      <c r="K16" s="3">
        <v>50926</v>
      </c>
      <c r="L16" s="138">
        <v>49546</v>
      </c>
      <c r="M16" s="27">
        <f t="shared" ca="1" si="2"/>
        <v>198540</v>
      </c>
      <c r="N16" s="40">
        <f t="shared" ca="1" si="3"/>
        <v>3.4659679100321736E-2</v>
      </c>
      <c r="O16" s="44">
        <f t="shared" ca="1" si="4"/>
        <v>-1.3717152319178539E-4</v>
      </c>
      <c r="P16" s="44">
        <f t="shared" ca="1" si="1"/>
        <v>-1.1410679387227604E-2</v>
      </c>
      <c r="Q16" s="44">
        <f t="shared" ca="1" si="1"/>
        <v>-3.4687997573735689E-2</v>
      </c>
      <c r="R16" s="45">
        <f t="shared" ca="1" si="1"/>
        <v>1.4393055299633519E-2</v>
      </c>
      <c r="S16" s="47">
        <f t="shared" ca="1" si="5"/>
        <v>-8.3759121353331641E-3</v>
      </c>
      <c r="T16" s="9"/>
      <c r="U16" s="14"/>
    </row>
    <row r="17" spans="1:21" ht="15.75" x14ac:dyDescent="0.25">
      <c r="A17" t="s">
        <v>570</v>
      </c>
      <c r="B17" s="14"/>
      <c r="C17" s="60" t="s">
        <v>210</v>
      </c>
      <c r="D17" s="1">
        <v>43967</v>
      </c>
      <c r="E17" s="2">
        <v>48995</v>
      </c>
      <c r="F17" s="2">
        <v>47663</v>
      </c>
      <c r="G17" s="2">
        <v>50063</v>
      </c>
      <c r="H17" s="1">
        <v>46667</v>
      </c>
      <c r="I17" s="2">
        <v>49825</v>
      </c>
      <c r="J17" s="2">
        <v>46014</v>
      </c>
      <c r="K17" s="3">
        <v>50247</v>
      </c>
      <c r="L17" s="138">
        <v>47387</v>
      </c>
      <c r="M17" s="27">
        <f t="shared" ca="1" si="2"/>
        <v>193473</v>
      </c>
      <c r="N17" s="40">
        <f t="shared" ca="1" si="3"/>
        <v>3.3775118840417791E-2</v>
      </c>
      <c r="O17" s="44">
        <f t="shared" ca="1" si="4"/>
        <v>1.6940504133074803E-2</v>
      </c>
      <c r="P17" s="44">
        <f t="shared" ca="1" si="1"/>
        <v>-3.4597066907244615E-2</v>
      </c>
      <c r="Q17" s="44">
        <f t="shared" ca="1" si="1"/>
        <v>3.6753690350158799E-3</v>
      </c>
      <c r="R17" s="45">
        <f t="shared" ca="1" si="1"/>
        <v>1.5428461225276963E-2</v>
      </c>
      <c r="S17" s="47">
        <f t="shared" ca="1" si="5"/>
        <v>4.3953089126522844E-4</v>
      </c>
      <c r="T17" s="9"/>
      <c r="U17" s="14"/>
    </row>
    <row r="18" spans="1:21" ht="15.75" x14ac:dyDescent="0.25">
      <c r="A18" t="s">
        <v>571</v>
      </c>
      <c r="B18" s="14"/>
      <c r="C18" s="60" t="s">
        <v>212</v>
      </c>
      <c r="D18" s="1">
        <v>69155</v>
      </c>
      <c r="E18" s="2">
        <v>75112</v>
      </c>
      <c r="F18" s="2">
        <v>64287</v>
      </c>
      <c r="G18" s="2">
        <v>75675</v>
      </c>
      <c r="H18" s="1">
        <v>69156</v>
      </c>
      <c r="I18" s="2">
        <v>73087</v>
      </c>
      <c r="J18" s="2">
        <v>62390</v>
      </c>
      <c r="K18" s="3">
        <v>73356</v>
      </c>
      <c r="L18" s="138">
        <v>67081</v>
      </c>
      <c r="M18" s="27">
        <f t="shared" ca="1" si="2"/>
        <v>275914</v>
      </c>
      <c r="N18" s="40">
        <f t="shared" ca="1" si="3"/>
        <v>4.8167073130281915E-2</v>
      </c>
      <c r="O18" s="44">
        <f t="shared" ca="1" si="4"/>
        <v>-2.695974012141868E-2</v>
      </c>
      <c r="P18" s="44">
        <f t="shared" ca="1" si="1"/>
        <v>-2.9508298722914432E-2</v>
      </c>
      <c r="Q18" s="44">
        <f t="shared" ca="1" si="1"/>
        <v>-3.0644202180376612E-2</v>
      </c>
      <c r="R18" s="45">
        <f t="shared" ca="1" si="1"/>
        <v>-3.0004627219619412E-2</v>
      </c>
      <c r="S18" s="47">
        <f t="shared" ca="1" si="5"/>
        <v>-2.9257995285508216E-2</v>
      </c>
      <c r="T18" s="9"/>
      <c r="U18" s="14"/>
    </row>
    <row r="19" spans="1:21" ht="15.75" x14ac:dyDescent="0.25">
      <c r="A19" t="s">
        <v>572</v>
      </c>
      <c r="B19" s="14"/>
      <c r="C19" s="60" t="s">
        <v>221</v>
      </c>
      <c r="D19" s="1">
        <v>11383</v>
      </c>
      <c r="E19" s="2">
        <v>11899</v>
      </c>
      <c r="F19" s="2">
        <v>10554</v>
      </c>
      <c r="G19" s="2">
        <v>13231</v>
      </c>
      <c r="H19" s="1">
        <v>14378</v>
      </c>
      <c r="I19" s="2">
        <v>13523</v>
      </c>
      <c r="J19" s="2">
        <v>11670</v>
      </c>
      <c r="K19" s="3">
        <v>12295</v>
      </c>
      <c r="L19" s="138">
        <v>11896</v>
      </c>
      <c r="M19" s="27">
        <f t="shared" ca="1" si="2"/>
        <v>49384</v>
      </c>
      <c r="N19" s="40">
        <f t="shared" ca="1" si="3"/>
        <v>8.6211020081106513E-3</v>
      </c>
      <c r="O19" s="44">
        <f t="shared" ca="1" si="4"/>
        <v>0.13648205731574081</v>
      </c>
      <c r="P19" s="44">
        <f t="shared" ca="1" si="1"/>
        <v>0.10574189880613985</v>
      </c>
      <c r="Q19" s="44">
        <f t="shared" ca="1" si="1"/>
        <v>-7.0742952157811206E-2</v>
      </c>
      <c r="R19" s="45">
        <f t="shared" ca="1" si="1"/>
        <v>-0.17262484351091947</v>
      </c>
      <c r="S19" s="47">
        <f t="shared" ca="1" si="5"/>
        <v>-1.3543206424034197E-2</v>
      </c>
      <c r="T19" s="9"/>
      <c r="U19" s="14"/>
    </row>
    <row r="20" spans="1:21" ht="15.75" x14ac:dyDescent="0.25">
      <c r="A20" t="s">
        <v>573</v>
      </c>
      <c r="B20" s="14"/>
      <c r="C20" s="60" t="s">
        <v>225</v>
      </c>
      <c r="D20" s="1">
        <v>11560</v>
      </c>
      <c r="E20" s="2">
        <v>13125</v>
      </c>
      <c r="F20" s="2">
        <v>12038</v>
      </c>
      <c r="G20" s="2">
        <v>12997</v>
      </c>
      <c r="H20" s="1">
        <v>12589</v>
      </c>
      <c r="I20" s="2">
        <v>13360</v>
      </c>
      <c r="J20" s="2">
        <v>12231</v>
      </c>
      <c r="K20" s="3">
        <v>13211</v>
      </c>
      <c r="L20" s="138">
        <v>13595</v>
      </c>
      <c r="M20" s="27">
        <f t="shared" ca="1" si="2"/>
        <v>52397</v>
      </c>
      <c r="N20" s="40">
        <f t="shared" ca="1" si="3"/>
        <v>9.1470897845248225E-3</v>
      </c>
      <c r="O20" s="44">
        <f t="shared" ca="1" si="4"/>
        <v>1.7904761904761906E-2</v>
      </c>
      <c r="P20" s="44">
        <f t="shared" ca="1" si="1"/>
        <v>1.6032563548762254E-2</v>
      </c>
      <c r="Q20" s="44">
        <f t="shared" ca="1" si="1"/>
        <v>1.6465338154958837E-2</v>
      </c>
      <c r="R20" s="45">
        <f t="shared" ca="1" si="1"/>
        <v>7.9911033441893722E-2</v>
      </c>
      <c r="S20" s="47">
        <f t="shared" ca="1" si="5"/>
        <v>3.2473546276773929E-2</v>
      </c>
      <c r="T20" s="9"/>
      <c r="U20" s="14"/>
    </row>
    <row r="21" spans="1:21" ht="16.5" thickBot="1" x14ac:dyDescent="0.3">
      <c r="A21" t="s">
        <v>574</v>
      </c>
      <c r="B21" s="14"/>
      <c r="C21" s="60" t="s">
        <v>234</v>
      </c>
      <c r="D21" s="1">
        <v>21584</v>
      </c>
      <c r="E21" s="2">
        <v>21649</v>
      </c>
      <c r="F21" s="2">
        <v>23598</v>
      </c>
      <c r="G21" s="2">
        <v>27056</v>
      </c>
      <c r="H21" s="1">
        <v>24740</v>
      </c>
      <c r="I21" s="2">
        <v>29758</v>
      </c>
      <c r="J21" s="2">
        <v>29977</v>
      </c>
      <c r="K21" s="3">
        <v>34571</v>
      </c>
      <c r="L21" s="138">
        <v>29279</v>
      </c>
      <c r="M21" s="27">
        <f t="shared" ca="1" si="2"/>
        <v>123585</v>
      </c>
      <c r="N21" s="40">
        <f t="shared" ca="1" si="3"/>
        <v>2.1574576617373133E-2</v>
      </c>
      <c r="O21" s="44">
        <f t="shared" ca="1" si="4"/>
        <v>0.37456695459374567</v>
      </c>
      <c r="P21" s="44">
        <f t="shared" ca="1" si="1"/>
        <v>0.27031951860327147</v>
      </c>
      <c r="Q21" s="44">
        <f t="shared" ca="1" si="1"/>
        <v>0.27775724423418097</v>
      </c>
      <c r="R21" s="45">
        <f t="shared" ca="1" si="1"/>
        <v>0.18346806790622475</v>
      </c>
      <c r="S21" s="47">
        <f t="shared" ca="1" si="5"/>
        <v>0.27350762033325432</v>
      </c>
      <c r="T21" s="9"/>
      <c r="U21" s="14"/>
    </row>
    <row r="22" spans="1:21" ht="16.5" thickBot="1" x14ac:dyDescent="0.3">
      <c r="B22" s="14"/>
      <c r="C22" s="61" t="s">
        <v>33</v>
      </c>
      <c r="D22" s="87">
        <v>1323508</v>
      </c>
      <c r="E22" s="88">
        <f>SUM(E6:E21)</f>
        <v>1407332</v>
      </c>
      <c r="F22" s="88">
        <v>1343606</v>
      </c>
      <c r="G22" s="88">
        <f t="shared" ref="G22:L22" si="6">SUM(G6:G21)</f>
        <v>1488574</v>
      </c>
      <c r="H22" s="86">
        <f t="shared" si="6"/>
        <v>1374188</v>
      </c>
      <c r="I22" s="85">
        <f t="shared" si="6"/>
        <v>1437225</v>
      </c>
      <c r="J22" s="85">
        <f t="shared" si="6"/>
        <v>1352116</v>
      </c>
      <c r="K22" s="126">
        <f t="shared" si="6"/>
        <v>1512137</v>
      </c>
      <c r="L22" s="139">
        <f t="shared" si="6"/>
        <v>1426792</v>
      </c>
      <c r="M22" s="89">
        <f t="shared" ca="1" si="2"/>
        <v>5728270</v>
      </c>
      <c r="N22" s="90">
        <v>1</v>
      </c>
      <c r="O22" s="91">
        <f t="shared" ca="1" si="4"/>
        <v>2.1240901223023422E-2</v>
      </c>
      <c r="P22" s="91">
        <f t="shared" ca="1" si="4"/>
        <v>6.3337019929949698E-3</v>
      </c>
      <c r="Q22" s="91">
        <f t="shared" ca="1" si="4"/>
        <v>1.5829243289215048E-2</v>
      </c>
      <c r="R22" s="92">
        <f t="shared" ca="1" si="4"/>
        <v>3.8280060661277787E-2</v>
      </c>
      <c r="S22" s="92">
        <f t="shared" ca="1" si="5"/>
        <v>2.0408999412152413E-2</v>
      </c>
      <c r="T22" s="34"/>
      <c r="U22" s="14"/>
    </row>
    <row r="23" spans="1:21" x14ac:dyDescent="0.2">
      <c r="B23" s="24"/>
      <c r="C23" s="14"/>
      <c r="D23" s="22"/>
      <c r="E23" s="22"/>
      <c r="F23" s="22"/>
      <c r="G23" s="22"/>
      <c r="H23" s="14"/>
      <c r="I23" s="14"/>
      <c r="J23" s="14"/>
      <c r="K23" s="14"/>
      <c r="L23" s="14"/>
      <c r="M23" s="14"/>
      <c r="N23" s="38"/>
      <c r="O23" s="14"/>
      <c r="P23" s="14"/>
      <c r="Q23" s="14"/>
      <c r="R23" s="14"/>
      <c r="S23" s="14"/>
      <c r="T23" s="14"/>
      <c r="U23" s="14"/>
    </row>
    <row r="24" spans="1:21" hidden="1" x14ac:dyDescent="0.2">
      <c r="D24" s="23"/>
      <c r="E24" s="23"/>
      <c r="F24" s="23"/>
      <c r="G24" s="23"/>
    </row>
    <row r="25" spans="1:21" hidden="1" x14ac:dyDescent="0.2"/>
    <row r="26" spans="1:21" hidden="1" x14ac:dyDescent="0.2"/>
    <row r="27" spans="1:21" hidden="1" x14ac:dyDescent="0.2"/>
    <row r="28" spans="1:21" hidden="1" x14ac:dyDescent="0.2"/>
    <row r="29" spans="1:21" hidden="1" x14ac:dyDescent="0.2"/>
    <row r="30" spans="1:21" hidden="1" x14ac:dyDescent="0.2"/>
    <row r="31" spans="1:21" hidden="1" x14ac:dyDescent="0.2"/>
    <row r="32" spans="1:2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sheetData>
  <mergeCells count="1">
    <mergeCell ref="M4:N4"/>
  </mergeCells>
  <pageMargins left="0.70866141732283472" right="0.70866141732283472" top="0.74803149606299213" bottom="0.74803149606299213" header="0.31496062992125984" footer="0.31496062992125984"/>
  <pageSetup paperSize="8" scale="74" orientation="landscape"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'P1 '!D6:J6</xm:f>
              <xm:sqref>T6</xm:sqref>
            </x14:sparkline>
            <x14:sparkline>
              <xm:f>'P1 '!D7:J7</xm:f>
              <xm:sqref>T7</xm:sqref>
            </x14:sparkline>
            <x14:sparkline>
              <xm:f>'P1 '!D8:J8</xm:f>
              <xm:sqref>T8</xm:sqref>
            </x14:sparkline>
            <x14:sparkline>
              <xm:f>'P1 '!D9:J9</xm:f>
              <xm:sqref>T9</xm:sqref>
            </x14:sparkline>
            <x14:sparkline>
              <xm:f>'P1 '!D10:J10</xm:f>
              <xm:sqref>T10</xm:sqref>
            </x14:sparkline>
            <x14:sparkline>
              <xm:f>'P1 '!D11:J11</xm:f>
              <xm:sqref>T11</xm:sqref>
            </x14:sparkline>
            <x14:sparkline>
              <xm:f>'P1 '!D12:J12</xm:f>
              <xm:sqref>T12</xm:sqref>
            </x14:sparkline>
            <x14:sparkline>
              <xm:f>'P1 '!D13:J13</xm:f>
              <xm:sqref>T13</xm:sqref>
            </x14:sparkline>
            <x14:sparkline>
              <xm:f>'P1 '!D14:J14</xm:f>
              <xm:sqref>T14</xm:sqref>
            </x14:sparkline>
            <x14:sparkline>
              <xm:f>'P1 '!D15:J15</xm:f>
              <xm:sqref>T15</xm:sqref>
            </x14:sparkline>
            <x14:sparkline>
              <xm:f>'P1 '!D16:J16</xm:f>
              <xm:sqref>T16</xm:sqref>
            </x14:sparkline>
            <x14:sparkline>
              <xm:f>'P1 '!D17:J17</xm:f>
              <xm:sqref>T17</xm:sqref>
            </x14:sparkline>
            <x14:sparkline>
              <xm:f>'P1 '!D18:J18</xm:f>
              <xm:sqref>T18</xm:sqref>
            </x14:sparkline>
            <x14:sparkline>
              <xm:f>'P1 '!D19:J19</xm:f>
              <xm:sqref>T19</xm:sqref>
            </x14:sparkline>
            <x14:sparkline>
              <xm:f>'P1 '!D20:J20</xm:f>
              <xm:sqref>T20</xm:sqref>
            </x14:sparkline>
            <x14:sparkline>
              <xm:f>'P1 '!D21:J21</xm:f>
              <xm:sqref>T21</xm:sqref>
            </x14:sparkline>
            <x14:sparkline>
              <xm:f>'P1 '!D22:J22</xm:f>
              <xm:sqref>T22</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83"/>
  <sheetViews>
    <sheetView zoomScale="85" zoomScaleNormal="85" workbookViewId="0">
      <pane xSplit="4" ySplit="5" topLeftCell="E6" activePane="bottomRight" state="frozen"/>
      <selection activeCell="C1" sqref="C1"/>
      <selection pane="topRight" activeCell="P1" sqref="P1"/>
      <selection pane="bottomLeft" activeCell="C6" sqref="C6"/>
      <selection pane="bottomRight" activeCell="E6" sqref="E6"/>
    </sheetView>
  </sheetViews>
  <sheetFormatPr defaultColWidth="0" defaultRowHeight="15.75" zeroHeight="1" x14ac:dyDescent="0.25"/>
  <cols>
    <col min="1" max="1" width="13" hidden="1" customWidth="1"/>
    <col min="2" max="2" width="10" hidden="1" customWidth="1"/>
    <col min="3" max="3" width="9.33203125" style="4" customWidth="1"/>
    <col min="4" max="4" width="51.6640625" style="4" customWidth="1"/>
    <col min="5" max="5" width="10" style="29" customWidth="1"/>
    <col min="6" max="6" width="11.44140625" style="29" customWidth="1"/>
    <col min="7" max="7" width="10" style="29" customWidth="1"/>
    <col min="8" max="8" width="11.6640625" customWidth="1"/>
    <col min="9" max="9" width="10.5546875" style="29" customWidth="1"/>
    <col min="10" max="12" width="11.21875" style="29" customWidth="1"/>
    <col min="13" max="13" width="10" style="29" customWidth="1"/>
    <col min="14" max="14" width="11" customWidth="1"/>
    <col min="15" max="15" width="7.5546875" style="41" bestFit="1" customWidth="1"/>
    <col min="16" max="19" width="9.109375" style="41" customWidth="1"/>
    <col min="20" max="20" width="8.88671875" style="41" customWidth="1"/>
    <col min="21" max="22" width="8.88671875" customWidth="1"/>
    <col min="23" max="26" width="5.5546875" hidden="1" customWidth="1"/>
    <col min="27" max="28" width="0" hidden="1" customWidth="1"/>
    <col min="35" max="38" width="5.5546875" hidden="1"/>
    <col min="41" max="16384" width="5.5546875" hidden="1"/>
  </cols>
  <sheetData>
    <row r="1" spans="1:22" ht="34.5" thickBot="1" x14ac:dyDescent="0.55000000000000004">
      <c r="C1" s="97" t="s">
        <v>590</v>
      </c>
      <c r="D1" s="97"/>
      <c r="E1" s="98"/>
      <c r="F1" s="98"/>
      <c r="G1" s="98"/>
      <c r="H1" s="95"/>
      <c r="I1" s="98"/>
      <c r="J1" s="98"/>
      <c r="K1" s="98"/>
      <c r="L1" s="98"/>
      <c r="M1" s="98"/>
      <c r="N1" s="95"/>
      <c r="O1" s="99"/>
      <c r="P1" s="99"/>
      <c r="Q1" s="99"/>
      <c r="R1" s="99"/>
      <c r="S1" s="99"/>
      <c r="T1" s="99"/>
      <c r="U1" s="95"/>
      <c r="V1" s="96"/>
    </row>
    <row r="2" spans="1:22" x14ac:dyDescent="0.25">
      <c r="C2" s="15"/>
      <c r="D2" s="15"/>
      <c r="E2" s="19"/>
      <c r="F2" s="19"/>
      <c r="G2" s="19"/>
      <c r="H2" s="14"/>
      <c r="I2" s="19"/>
      <c r="J2" s="19"/>
      <c r="K2" s="19"/>
      <c r="L2" s="19"/>
      <c r="M2" s="19"/>
      <c r="N2" s="14"/>
      <c r="O2" s="38"/>
      <c r="P2" s="38"/>
      <c r="Q2" s="38"/>
      <c r="R2" s="38"/>
      <c r="S2" s="38"/>
      <c r="T2" s="38"/>
      <c r="U2" s="14"/>
      <c r="V2" s="14"/>
    </row>
    <row r="3" spans="1:22" ht="16.5" thickBot="1" x14ac:dyDescent="0.3">
      <c r="C3" s="15"/>
      <c r="D3" s="15"/>
      <c r="E3" s="19"/>
      <c r="F3" s="19"/>
      <c r="G3" s="19"/>
      <c r="H3" s="14"/>
      <c r="I3" s="19"/>
      <c r="J3" s="19"/>
      <c r="K3" s="19"/>
      <c r="L3" s="19"/>
      <c r="M3" s="19"/>
      <c r="N3" s="14"/>
      <c r="O3" s="38"/>
      <c r="P3" s="38"/>
      <c r="Q3" s="38"/>
      <c r="R3" s="38"/>
      <c r="S3" s="38"/>
      <c r="T3" s="38"/>
      <c r="U3" s="14"/>
      <c r="V3" s="14"/>
    </row>
    <row r="4" spans="1:22" ht="24" thickBot="1" x14ac:dyDescent="0.3">
      <c r="C4" s="59"/>
      <c r="D4" s="101"/>
      <c r="E4" s="116" t="s">
        <v>0</v>
      </c>
      <c r="F4" s="93" t="s">
        <v>0</v>
      </c>
      <c r="G4" s="93" t="s">
        <v>0</v>
      </c>
      <c r="H4" s="81" t="s">
        <v>0</v>
      </c>
      <c r="I4" s="113" t="s">
        <v>514</v>
      </c>
      <c r="J4" s="94" t="s">
        <v>514</v>
      </c>
      <c r="K4" s="114" t="s">
        <v>514</v>
      </c>
      <c r="L4" s="114" t="s">
        <v>514</v>
      </c>
      <c r="M4" s="116" t="s">
        <v>589</v>
      </c>
      <c r="N4" s="142" t="s">
        <v>1</v>
      </c>
      <c r="O4" s="143"/>
      <c r="P4" s="103" t="s">
        <v>260</v>
      </c>
      <c r="Q4" s="104"/>
      <c r="R4" s="105"/>
      <c r="S4" s="105"/>
      <c r="T4" s="106"/>
      <c r="U4" s="107"/>
      <c r="V4" s="14"/>
    </row>
    <row r="5" spans="1:22" ht="45.75" thickBot="1" x14ac:dyDescent="0.3">
      <c r="C5" s="60" t="s">
        <v>258</v>
      </c>
      <c r="D5" s="102" t="s">
        <v>259</v>
      </c>
      <c r="E5" s="82" t="s">
        <v>2</v>
      </c>
      <c r="F5" s="83" t="s">
        <v>3</v>
      </c>
      <c r="G5" s="83" t="s">
        <v>4</v>
      </c>
      <c r="H5" s="84" t="s">
        <v>5</v>
      </c>
      <c r="I5" s="115" t="s">
        <v>2</v>
      </c>
      <c r="J5" s="114" t="s">
        <v>3</v>
      </c>
      <c r="K5" s="114" t="s">
        <v>4</v>
      </c>
      <c r="L5" s="114" t="s">
        <v>5</v>
      </c>
      <c r="M5" s="82" t="s">
        <v>2</v>
      </c>
      <c r="N5" s="108" t="s">
        <v>6</v>
      </c>
      <c r="O5" s="109" t="s">
        <v>7</v>
      </c>
      <c r="P5" s="110" t="str">
        <f ca="1">OFFSET(P5,0,-6) &amp; " " &amp; RIGHT(OFFSET(P4,0,-6),5) &amp; " From " &amp; RIGHT(OFFSET(P4,0,-10),5) &amp; " " &amp; OFFSET(P5,0,-10)</f>
        <v>Q2 15-16 From 14-15 Q2</v>
      </c>
      <c r="Q5" s="111" t="str">
        <f t="shared" ref="Q5:S5" ca="1" si="0">OFFSET(Q5,0,-6) &amp; " " &amp; RIGHT(OFFSET(Q4,0,-6),5) &amp; " From " &amp; RIGHT(OFFSET(Q4,0,-10),5) &amp; " " &amp; OFFSET(Q5,0,-10)</f>
        <v>Q3 15-16 From 14-15 Q3</v>
      </c>
      <c r="R5" s="111" t="str">
        <f t="shared" ca="1" si="0"/>
        <v>Q4 15-16 From 14-15 Q4</v>
      </c>
      <c r="S5" s="111" t="str">
        <f t="shared" ca="1" si="0"/>
        <v>Q1 16-17 From 15-16 Q1</v>
      </c>
      <c r="T5" s="73" t="s">
        <v>261</v>
      </c>
      <c r="U5" s="112" t="s">
        <v>262</v>
      </c>
      <c r="V5" s="14"/>
    </row>
    <row r="6" spans="1:22" x14ac:dyDescent="0.25">
      <c r="A6" t="s">
        <v>266</v>
      </c>
      <c r="C6" s="59" t="s">
        <v>8</v>
      </c>
      <c r="D6" s="13" t="s">
        <v>9</v>
      </c>
      <c r="E6" s="30">
        <v>12212</v>
      </c>
      <c r="F6" s="33">
        <v>13136</v>
      </c>
      <c r="G6" s="33">
        <v>12120</v>
      </c>
      <c r="H6" s="36">
        <v>13280</v>
      </c>
      <c r="I6" s="33">
        <v>11627</v>
      </c>
      <c r="J6" s="33">
        <v>11270</v>
      </c>
      <c r="K6" s="33">
        <v>10132</v>
      </c>
      <c r="L6" s="33">
        <v>10615</v>
      </c>
      <c r="M6" s="30">
        <v>9599</v>
      </c>
      <c r="N6" s="11">
        <f ca="1">SUM(OFFSET(N6,0,-4,1,4))</f>
        <v>41616</v>
      </c>
      <c r="O6" s="52">
        <f ca="1">SUM(N6/$N$29)</f>
        <v>2.2228465639778785E-2</v>
      </c>
      <c r="P6" s="48">
        <f ca="1">IFERROR(SUM(OFFSET(P6,0,-6)-OFFSET(P6,0,-10))/OFFSET(P6,0,-10),"-")</f>
        <v>-0.14205237515225336</v>
      </c>
      <c r="Q6" s="42">
        <f ca="1">IFERROR(SUM(OFFSET(Q6,0,-6)-OFFSET(Q6,0,-10))/OFFSET(Q6,0,-10),"-")</f>
        <v>-0.16402640264026402</v>
      </c>
      <c r="R6" s="42">
        <f ca="1">IFERROR(SUM(OFFSET(R6,0,-6)-OFFSET(R6,0,-10))/OFFSET(R6,0,-10),"-")</f>
        <v>-0.20067771084337349</v>
      </c>
      <c r="S6" s="42">
        <f ca="1">IFERROR(SUM(OFFSET(S6,0,-6)-OFFSET(S6,0,-10))/OFFSET(S6,0,-10),"-")</f>
        <v>-0.17442160488518105</v>
      </c>
      <c r="T6" s="50">
        <f ca="1">IFERROR(SUM(OFFSET(N6,0,0)-SUM(OFFSET(N6,0,-8,1,4)))/SUM(OFFSET(N6,0,-8,1,4)),"-")</f>
        <v>-0.1703845463788051</v>
      </c>
      <c r="U6" s="8"/>
      <c r="V6" s="14"/>
    </row>
    <row r="7" spans="1:22" x14ac:dyDescent="0.25">
      <c r="A7" t="s">
        <v>267</v>
      </c>
      <c r="C7" s="60" t="s">
        <v>8</v>
      </c>
      <c r="D7" s="6" t="s">
        <v>12</v>
      </c>
      <c r="E7" s="31">
        <v>14012</v>
      </c>
      <c r="F7" s="32">
        <v>14290</v>
      </c>
      <c r="G7" s="32">
        <v>13259</v>
      </c>
      <c r="H7" s="37">
        <v>15685</v>
      </c>
      <c r="I7" s="32">
        <v>13506</v>
      </c>
      <c r="J7" s="32">
        <v>13698</v>
      </c>
      <c r="K7" s="32">
        <v>12410</v>
      </c>
      <c r="L7" s="32">
        <v>13590</v>
      </c>
      <c r="M7" s="31">
        <v>11723</v>
      </c>
      <c r="N7" s="12">
        <f t="shared" ref="N7:N29" ca="1" si="1">SUM(OFFSET(N7,0,-4,1,4))</f>
        <v>51421</v>
      </c>
      <c r="O7" s="53">
        <f t="shared" ref="O7:O28" ca="1" si="2">SUM(N7/$N$29)</f>
        <v>2.7465636573987526E-2</v>
      </c>
      <c r="P7" s="49">
        <f t="shared" ref="P7:S75" ca="1" si="3">IFERROR(SUM(OFFSET(P7,0,-6)-OFFSET(P7,0,-10))/OFFSET(P7,0,-10),"-")</f>
        <v>-4.1427571728481459E-2</v>
      </c>
      <c r="Q7" s="44">
        <f t="shared" ca="1" si="3"/>
        <v>-6.4031978278904889E-2</v>
      </c>
      <c r="R7" s="44">
        <f t="shared" ca="1" si="3"/>
        <v>-0.13356710232706406</v>
      </c>
      <c r="S7" s="44">
        <f t="shared" ca="1" si="3"/>
        <v>-0.13201540056271288</v>
      </c>
      <c r="T7" s="51">
        <f t="shared" ref="T7:T75" ca="1" si="4">IFERROR(SUM(OFFSET(N7,0,0)-SUM(OFFSET(N7,0,-8,1,4)))/SUM(OFFSET(N7,0,-8,1,4)),"-")</f>
        <v>-9.3743390905886501E-2</v>
      </c>
      <c r="U7" s="9"/>
      <c r="V7" s="14"/>
    </row>
    <row r="8" spans="1:22" x14ac:dyDescent="0.25">
      <c r="A8" t="s">
        <v>268</v>
      </c>
      <c r="C8" s="60" t="s">
        <v>8</v>
      </c>
      <c r="D8" s="6" t="s">
        <v>13</v>
      </c>
      <c r="E8" s="31">
        <v>2325</v>
      </c>
      <c r="F8" s="32">
        <v>2467</v>
      </c>
      <c r="G8" s="32">
        <v>2503</v>
      </c>
      <c r="H8" s="37">
        <v>2467</v>
      </c>
      <c r="I8" s="32">
        <v>2200</v>
      </c>
      <c r="J8" s="32">
        <v>2066</v>
      </c>
      <c r="K8" s="32">
        <v>1856</v>
      </c>
      <c r="L8" s="32">
        <v>1746</v>
      </c>
      <c r="M8" s="31">
        <v>1651</v>
      </c>
      <c r="N8" s="12">
        <f t="shared" ca="1" si="1"/>
        <v>7319</v>
      </c>
      <c r="O8" s="53">
        <f t="shared" ca="1" si="2"/>
        <v>3.9093170900024246E-3</v>
      </c>
      <c r="P8" s="49">
        <f t="shared" ca="1" si="3"/>
        <v>-0.16254560194568302</v>
      </c>
      <c r="Q8" s="44">
        <f t="shared" ca="1" si="3"/>
        <v>-0.25848981222532963</v>
      </c>
      <c r="R8" s="44">
        <f t="shared" ca="1" si="3"/>
        <v>-0.29225780299959464</v>
      </c>
      <c r="S8" s="44">
        <f t="shared" ca="1" si="3"/>
        <v>-0.24954545454545454</v>
      </c>
      <c r="T8" s="51">
        <f t="shared" ca="1" si="4"/>
        <v>-0.24053128566981427</v>
      </c>
      <c r="U8" s="9"/>
      <c r="V8" s="14"/>
    </row>
    <row r="9" spans="1:22" x14ac:dyDescent="0.25">
      <c r="A9" t="s">
        <v>269</v>
      </c>
      <c r="C9" s="60" t="s">
        <v>8</v>
      </c>
      <c r="D9" s="6" t="s">
        <v>14</v>
      </c>
      <c r="E9" s="31">
        <v>52143</v>
      </c>
      <c r="F9" s="32">
        <v>55678</v>
      </c>
      <c r="G9" s="32">
        <v>53076</v>
      </c>
      <c r="H9" s="37">
        <v>58201</v>
      </c>
      <c r="I9" s="32">
        <v>52638</v>
      </c>
      <c r="J9" s="32">
        <v>52711</v>
      </c>
      <c r="K9" s="32">
        <v>49224</v>
      </c>
      <c r="L9" s="32">
        <v>52352</v>
      </c>
      <c r="M9" s="31">
        <v>48179</v>
      </c>
      <c r="N9" s="12">
        <f t="shared" ca="1" si="1"/>
        <v>202466</v>
      </c>
      <c r="O9" s="53">
        <f t="shared" ca="1" si="2"/>
        <v>0.10814370732947547</v>
      </c>
      <c r="P9" s="49">
        <f t="shared" ca="1" si="3"/>
        <v>-5.3288552031322961E-2</v>
      </c>
      <c r="Q9" s="44">
        <f t="shared" ca="1" si="3"/>
        <v>-7.2575175220438617E-2</v>
      </c>
      <c r="R9" s="44">
        <f t="shared" ca="1" si="3"/>
        <v>-0.10049655504200959</v>
      </c>
      <c r="S9" s="44">
        <f t="shared" ca="1" si="3"/>
        <v>-8.4710665298833546E-2</v>
      </c>
      <c r="T9" s="51">
        <f t="shared" ca="1" si="4"/>
        <v>-7.7994289435455597E-2</v>
      </c>
      <c r="U9" s="9"/>
      <c r="V9" s="14"/>
    </row>
    <row r="10" spans="1:22" x14ac:dyDescent="0.25">
      <c r="A10" t="s">
        <v>270</v>
      </c>
      <c r="C10" s="60" t="s">
        <v>8</v>
      </c>
      <c r="D10" s="6" t="s">
        <v>15</v>
      </c>
      <c r="E10" s="31">
        <v>8035</v>
      </c>
      <c r="F10" s="32">
        <v>10538</v>
      </c>
      <c r="G10" s="32">
        <v>9913</v>
      </c>
      <c r="H10" s="37">
        <v>10363</v>
      </c>
      <c r="I10" s="32">
        <v>9832</v>
      </c>
      <c r="J10" s="32">
        <v>10233</v>
      </c>
      <c r="K10" s="32">
        <v>8815</v>
      </c>
      <c r="L10" s="32">
        <v>8837</v>
      </c>
      <c r="M10" s="31">
        <v>7937</v>
      </c>
      <c r="N10" s="12">
        <f t="shared" ca="1" si="1"/>
        <v>35822</v>
      </c>
      <c r="O10" s="53">
        <f t="shared" ca="1" si="2"/>
        <v>1.9133700887835343E-2</v>
      </c>
      <c r="P10" s="49">
        <f t="shared" ca="1" si="3"/>
        <v>-2.8942873410514328E-2</v>
      </c>
      <c r="Q10" s="44">
        <f t="shared" ca="1" si="3"/>
        <v>-0.11076364370019166</v>
      </c>
      <c r="R10" s="44">
        <f t="shared" ca="1" si="3"/>
        <v>-0.14725465598764836</v>
      </c>
      <c r="S10" s="44">
        <f t="shared" ca="1" si="3"/>
        <v>-0.1927379983726607</v>
      </c>
      <c r="T10" s="51">
        <f t="shared" ca="1" si="4"/>
        <v>-0.11868326526595482</v>
      </c>
      <c r="U10" s="9"/>
      <c r="V10" s="14"/>
    </row>
    <row r="11" spans="1:22" x14ac:dyDescent="0.25">
      <c r="A11" t="s">
        <v>271</v>
      </c>
      <c r="C11" s="60" t="s">
        <v>8</v>
      </c>
      <c r="D11" s="6" t="s">
        <v>16</v>
      </c>
      <c r="E11" s="31">
        <v>39807</v>
      </c>
      <c r="F11" s="32">
        <v>49253</v>
      </c>
      <c r="G11" s="32">
        <v>43686</v>
      </c>
      <c r="H11" s="37">
        <v>44182</v>
      </c>
      <c r="I11" s="32">
        <v>45674</v>
      </c>
      <c r="J11" s="32">
        <v>47336</v>
      </c>
      <c r="K11" s="32">
        <v>42584</v>
      </c>
      <c r="L11" s="32">
        <v>41094</v>
      </c>
      <c r="M11" s="31">
        <v>39403</v>
      </c>
      <c r="N11" s="12">
        <f t="shared" ca="1" si="1"/>
        <v>170417</v>
      </c>
      <c r="O11" s="53">
        <f t="shared" ca="1" si="2"/>
        <v>9.1025289045900154E-2</v>
      </c>
      <c r="P11" s="49">
        <f t="shared" ca="1" si="3"/>
        <v>-3.8921487016019329E-2</v>
      </c>
      <c r="Q11" s="44">
        <f t="shared" ca="1" si="3"/>
        <v>-2.5225472691480108E-2</v>
      </c>
      <c r="R11" s="44">
        <f t="shared" ca="1" si="3"/>
        <v>-6.9892716490878637E-2</v>
      </c>
      <c r="S11" s="44">
        <f t="shared" ca="1" si="3"/>
        <v>-0.13729911984936727</v>
      </c>
      <c r="T11" s="51">
        <f t="shared" ca="1" si="4"/>
        <v>-6.7715200087529751E-2</v>
      </c>
      <c r="U11" s="9"/>
      <c r="V11" s="14"/>
    </row>
    <row r="12" spans="1:22" x14ac:dyDescent="0.25">
      <c r="A12" t="s">
        <v>272</v>
      </c>
      <c r="C12" s="60" t="s">
        <v>8</v>
      </c>
      <c r="D12" s="6" t="s">
        <v>17</v>
      </c>
      <c r="E12" s="31">
        <v>28283</v>
      </c>
      <c r="F12" s="32">
        <v>28943</v>
      </c>
      <c r="G12" s="32">
        <v>25849</v>
      </c>
      <c r="H12" s="37">
        <v>26603</v>
      </c>
      <c r="I12" s="32">
        <v>22116</v>
      </c>
      <c r="J12" s="32">
        <v>21592</v>
      </c>
      <c r="K12" s="32">
        <v>19837</v>
      </c>
      <c r="L12" s="32">
        <v>20814</v>
      </c>
      <c r="M12" s="31">
        <v>17614</v>
      </c>
      <c r="N12" s="12">
        <f t="shared" ca="1" si="1"/>
        <v>79857</v>
      </c>
      <c r="O12" s="53">
        <f t="shared" ca="1" si="2"/>
        <v>4.2654233482213914E-2</v>
      </c>
      <c r="P12" s="49">
        <f t="shared" ca="1" si="3"/>
        <v>-0.25398196455101407</v>
      </c>
      <c r="Q12" s="44">
        <f t="shared" ca="1" si="3"/>
        <v>-0.23258153120043329</v>
      </c>
      <c r="R12" s="44">
        <f t="shared" ca="1" si="3"/>
        <v>-0.21760703680036086</v>
      </c>
      <c r="S12" s="44">
        <f t="shared" ca="1" si="3"/>
        <v>-0.20356303128956413</v>
      </c>
      <c r="T12" s="51">
        <f t="shared" ca="1" si="4"/>
        <v>-0.22851677599482181</v>
      </c>
      <c r="U12" s="9"/>
      <c r="V12" s="14"/>
    </row>
    <row r="13" spans="1:22" x14ac:dyDescent="0.25">
      <c r="A13" t="s">
        <v>273</v>
      </c>
      <c r="C13" s="60" t="s">
        <v>8</v>
      </c>
      <c r="D13" s="6" t="s">
        <v>18</v>
      </c>
      <c r="E13" s="31">
        <v>1297</v>
      </c>
      <c r="F13" s="32">
        <v>1384</v>
      </c>
      <c r="G13" s="32">
        <v>1361</v>
      </c>
      <c r="H13" s="37">
        <v>1486</v>
      </c>
      <c r="I13" s="32">
        <v>1285</v>
      </c>
      <c r="J13" s="32">
        <v>1368</v>
      </c>
      <c r="K13" s="32">
        <v>1269</v>
      </c>
      <c r="L13" s="32">
        <v>1341</v>
      </c>
      <c r="M13" s="31">
        <v>1177</v>
      </c>
      <c r="N13" s="12">
        <f t="shared" ca="1" si="1"/>
        <v>5155</v>
      </c>
      <c r="O13" s="53">
        <f t="shared" ca="1" si="2"/>
        <v>2.7534539689797106E-3</v>
      </c>
      <c r="P13" s="49">
        <f t="shared" ca="1" si="3"/>
        <v>-1.1560693641618497E-2</v>
      </c>
      <c r="Q13" s="44">
        <f t="shared" ca="1" si="3"/>
        <v>-6.7597354886113153E-2</v>
      </c>
      <c r="R13" s="44">
        <f t="shared" ca="1" si="3"/>
        <v>-9.7577388963660833E-2</v>
      </c>
      <c r="S13" s="44">
        <f t="shared" ca="1" si="3"/>
        <v>-8.4046692607003898E-2</v>
      </c>
      <c r="T13" s="51">
        <f t="shared" ca="1" si="4"/>
        <v>-6.5445975344452498E-2</v>
      </c>
      <c r="U13" s="9"/>
      <c r="V13" s="14"/>
    </row>
    <row r="14" spans="1:22" x14ac:dyDescent="0.25">
      <c r="A14" t="s">
        <v>274</v>
      </c>
      <c r="C14" s="60" t="s">
        <v>8</v>
      </c>
      <c r="D14" s="6" t="s">
        <v>19</v>
      </c>
      <c r="E14" s="31">
        <v>3675</v>
      </c>
      <c r="F14" s="32">
        <v>3874</v>
      </c>
      <c r="G14" s="32">
        <v>3534</v>
      </c>
      <c r="H14" s="37">
        <v>4459</v>
      </c>
      <c r="I14" s="32">
        <v>3801</v>
      </c>
      <c r="J14" s="32">
        <v>4094</v>
      </c>
      <c r="K14" s="32">
        <v>3631</v>
      </c>
      <c r="L14" s="32">
        <v>4698</v>
      </c>
      <c r="M14" s="31">
        <v>4179</v>
      </c>
      <c r="N14" s="12">
        <f t="shared" ca="1" si="1"/>
        <v>16602</v>
      </c>
      <c r="O14" s="53">
        <f t="shared" ca="1" si="2"/>
        <v>8.8676707648886813E-3</v>
      </c>
      <c r="P14" s="49">
        <f t="shared" ca="1" si="3"/>
        <v>5.6788848735157459E-2</v>
      </c>
      <c r="Q14" s="44">
        <f t="shared" ca="1" si="3"/>
        <v>2.7447651386530842E-2</v>
      </c>
      <c r="R14" s="44">
        <f t="shared" ca="1" si="3"/>
        <v>5.359946176272707E-2</v>
      </c>
      <c r="S14" s="44">
        <f t="shared" ca="1" si="3"/>
        <v>9.9447513812154692E-2</v>
      </c>
      <c r="T14" s="51">
        <f t="shared" ca="1" si="4"/>
        <v>5.9611947919326017E-2</v>
      </c>
      <c r="U14" s="9"/>
      <c r="V14" s="14"/>
    </row>
    <row r="15" spans="1:22" x14ac:dyDescent="0.25">
      <c r="A15" t="s">
        <v>275</v>
      </c>
      <c r="C15" s="60" t="s">
        <v>8</v>
      </c>
      <c r="D15" s="6" t="s">
        <v>20</v>
      </c>
      <c r="E15" s="31">
        <v>1343</v>
      </c>
      <c r="F15" s="32">
        <v>966</v>
      </c>
      <c r="G15" s="32">
        <v>775</v>
      </c>
      <c r="H15" s="37">
        <v>858</v>
      </c>
      <c r="I15" s="32">
        <v>689</v>
      </c>
      <c r="J15" s="32">
        <v>578</v>
      </c>
      <c r="K15" s="32">
        <v>437</v>
      </c>
      <c r="L15" s="32">
        <v>490</v>
      </c>
      <c r="M15" s="31">
        <v>398</v>
      </c>
      <c r="N15" s="12">
        <f t="shared" ca="1" si="1"/>
        <v>1903</v>
      </c>
      <c r="O15" s="53">
        <f t="shared" ca="1" si="2"/>
        <v>1.0164544913614721E-3</v>
      </c>
      <c r="P15" s="49">
        <f t="shared" ca="1" si="3"/>
        <v>-0.40165631469979296</v>
      </c>
      <c r="Q15" s="44">
        <f t="shared" ca="1" si="3"/>
        <v>-0.43612903225806454</v>
      </c>
      <c r="R15" s="44">
        <f t="shared" ca="1" si="3"/>
        <v>-0.42890442890442892</v>
      </c>
      <c r="S15" s="44">
        <f t="shared" ca="1" si="3"/>
        <v>-0.4223512336719884</v>
      </c>
      <c r="T15" s="51">
        <f t="shared" ca="1" si="4"/>
        <v>-0.4212287104622871</v>
      </c>
      <c r="U15" s="9"/>
      <c r="V15" s="14"/>
    </row>
    <row r="16" spans="1:22" x14ac:dyDescent="0.25">
      <c r="A16" t="s">
        <v>276</v>
      </c>
      <c r="C16" s="60" t="s">
        <v>8</v>
      </c>
      <c r="D16" s="6" t="s">
        <v>21</v>
      </c>
      <c r="E16" s="31">
        <v>23989</v>
      </c>
      <c r="F16" s="32">
        <v>23240</v>
      </c>
      <c r="G16" s="32">
        <v>21253</v>
      </c>
      <c r="H16" s="37">
        <v>23335</v>
      </c>
      <c r="I16" s="32">
        <v>17262</v>
      </c>
      <c r="J16" s="32">
        <v>15177</v>
      </c>
      <c r="K16" s="32">
        <v>13076</v>
      </c>
      <c r="L16" s="32">
        <v>14976</v>
      </c>
      <c r="M16" s="31">
        <v>13301</v>
      </c>
      <c r="N16" s="12">
        <f t="shared" ca="1" si="1"/>
        <v>56530</v>
      </c>
      <c r="O16" s="53">
        <f t="shared" ca="1" si="2"/>
        <v>3.0194520439655294E-2</v>
      </c>
      <c r="P16" s="49">
        <f t="shared" ca="1" si="3"/>
        <v>-0.34694492254733217</v>
      </c>
      <c r="Q16" s="44">
        <f t="shared" ca="1" si="3"/>
        <v>-0.3847456829624053</v>
      </c>
      <c r="R16" s="44">
        <f t="shared" ca="1" si="3"/>
        <v>-0.35821727019498606</v>
      </c>
      <c r="S16" s="44">
        <f t="shared" ca="1" si="3"/>
        <v>-0.22946356158034989</v>
      </c>
      <c r="T16" s="51">
        <f t="shared" ca="1" si="4"/>
        <v>-0.33564461158773062</v>
      </c>
      <c r="U16" s="9"/>
      <c r="V16" s="14"/>
    </row>
    <row r="17" spans="1:22" x14ac:dyDescent="0.25">
      <c r="A17" t="s">
        <v>277</v>
      </c>
      <c r="C17" s="60" t="s">
        <v>8</v>
      </c>
      <c r="D17" s="6" t="s">
        <v>22</v>
      </c>
      <c r="E17" s="31">
        <v>13469</v>
      </c>
      <c r="F17" s="32">
        <v>14884</v>
      </c>
      <c r="G17" s="32">
        <v>13718</v>
      </c>
      <c r="H17" s="37">
        <v>15936</v>
      </c>
      <c r="I17" s="32">
        <v>15000</v>
      </c>
      <c r="J17" s="32">
        <v>15539</v>
      </c>
      <c r="K17" s="32">
        <v>14057</v>
      </c>
      <c r="L17" s="32">
        <v>15667</v>
      </c>
      <c r="M17" s="31">
        <v>14993</v>
      </c>
      <c r="N17" s="12">
        <f t="shared" ca="1" si="1"/>
        <v>60256</v>
      </c>
      <c r="O17" s="53">
        <f t="shared" ca="1" si="2"/>
        <v>3.2184698807922685E-2</v>
      </c>
      <c r="P17" s="49">
        <f t="shared" ca="1" si="3"/>
        <v>4.4006987368986832E-2</v>
      </c>
      <c r="Q17" s="44">
        <f t="shared" ca="1" si="3"/>
        <v>2.4712057151188221E-2</v>
      </c>
      <c r="R17" s="44">
        <f t="shared" ca="1" si="3"/>
        <v>-1.6880020080321287E-2</v>
      </c>
      <c r="S17" s="44">
        <f t="shared" ca="1" si="3"/>
        <v>-4.6666666666666666E-4</v>
      </c>
      <c r="T17" s="51">
        <f t="shared" ca="1" si="4"/>
        <v>1.2059525009237798E-2</v>
      </c>
      <c r="U17" s="9"/>
      <c r="V17" s="14"/>
    </row>
    <row r="18" spans="1:22" x14ac:dyDescent="0.25">
      <c r="A18" t="s">
        <v>278</v>
      </c>
      <c r="C18" s="60" t="s">
        <v>8</v>
      </c>
      <c r="D18" s="6" t="s">
        <v>23</v>
      </c>
      <c r="E18" s="31">
        <v>11400</v>
      </c>
      <c r="F18" s="32">
        <v>12581</v>
      </c>
      <c r="G18" s="32">
        <v>12405</v>
      </c>
      <c r="H18" s="37">
        <v>14402</v>
      </c>
      <c r="I18" s="32">
        <v>12835</v>
      </c>
      <c r="J18" s="32">
        <v>12910</v>
      </c>
      <c r="K18" s="32">
        <v>11718</v>
      </c>
      <c r="L18" s="32">
        <v>12976</v>
      </c>
      <c r="M18" s="31">
        <v>12410</v>
      </c>
      <c r="N18" s="12">
        <f t="shared" ca="1" si="1"/>
        <v>50014</v>
      </c>
      <c r="O18" s="53">
        <f t="shared" ca="1" si="2"/>
        <v>2.6714111892250484E-2</v>
      </c>
      <c r="P18" s="49">
        <f t="shared" ca="1" si="3"/>
        <v>2.6150544471822589E-2</v>
      </c>
      <c r="Q18" s="44">
        <f t="shared" ca="1" si="3"/>
        <v>-5.5380894800483679E-2</v>
      </c>
      <c r="R18" s="44">
        <f t="shared" ca="1" si="3"/>
        <v>-9.9014025829745875E-2</v>
      </c>
      <c r="S18" s="44">
        <f t="shared" ca="1" si="3"/>
        <v>-3.3112582781456956E-2</v>
      </c>
      <c r="T18" s="51">
        <f t="shared" ca="1" si="4"/>
        <v>-4.2299370009382838E-2</v>
      </c>
      <c r="U18" s="9"/>
      <c r="V18" s="14"/>
    </row>
    <row r="19" spans="1:22" x14ac:dyDescent="0.25">
      <c r="A19" t="s">
        <v>279</v>
      </c>
      <c r="C19" s="60" t="s">
        <v>8</v>
      </c>
      <c r="D19" s="6" t="s">
        <v>24</v>
      </c>
      <c r="E19" s="31">
        <v>74811</v>
      </c>
      <c r="F19" s="32">
        <v>74297</v>
      </c>
      <c r="G19" s="32">
        <v>71274</v>
      </c>
      <c r="H19" s="37">
        <v>74415</v>
      </c>
      <c r="I19" s="32">
        <v>67646</v>
      </c>
      <c r="J19" s="32">
        <v>69423</v>
      </c>
      <c r="K19" s="32">
        <v>67314</v>
      </c>
      <c r="L19" s="32">
        <v>85184</v>
      </c>
      <c r="M19" s="31">
        <v>84469</v>
      </c>
      <c r="N19" s="12">
        <f t="shared" ca="1" si="1"/>
        <v>306390</v>
      </c>
      <c r="O19" s="54">
        <f t="shared" ca="1" si="2"/>
        <v>0.16365291203796187</v>
      </c>
      <c r="P19" s="49">
        <f t="shared" ca="1" si="3"/>
        <v>-6.5601572068858763E-2</v>
      </c>
      <c r="Q19" s="44">
        <f t="shared" ca="1" si="3"/>
        <v>-5.5560232342789798E-2</v>
      </c>
      <c r="R19" s="44">
        <f t="shared" ca="1" si="3"/>
        <v>0.14471544715447154</v>
      </c>
      <c r="S19" s="44">
        <f t="shared" ca="1" si="3"/>
        <v>0.24869171865298761</v>
      </c>
      <c r="T19" s="51">
        <f t="shared" ca="1" si="4"/>
        <v>6.5215275073705295E-2</v>
      </c>
      <c r="U19" s="9"/>
      <c r="V19" s="14"/>
    </row>
    <row r="20" spans="1:22" x14ac:dyDescent="0.25">
      <c r="A20" t="s">
        <v>280</v>
      </c>
      <c r="C20" s="60" t="s">
        <v>8</v>
      </c>
      <c r="D20" s="6" t="s">
        <v>25</v>
      </c>
      <c r="E20" s="31">
        <v>269</v>
      </c>
      <c r="F20" s="32">
        <v>487</v>
      </c>
      <c r="G20" s="32">
        <v>648</v>
      </c>
      <c r="H20" s="37">
        <v>1617</v>
      </c>
      <c r="I20" s="32">
        <v>2484</v>
      </c>
      <c r="J20" s="32">
        <v>3312</v>
      </c>
      <c r="K20" s="32">
        <v>4066</v>
      </c>
      <c r="L20" s="32">
        <v>6707</v>
      </c>
      <c r="M20" s="31">
        <v>8013</v>
      </c>
      <c r="N20" s="12">
        <f t="shared" ca="1" si="1"/>
        <v>22098</v>
      </c>
      <c r="O20" s="53">
        <f t="shared" ca="1" si="2"/>
        <v>1.1803263977985187E-2</v>
      </c>
      <c r="P20" s="49">
        <f t="shared" ca="1" si="3"/>
        <v>5.8008213552361401</v>
      </c>
      <c r="Q20" s="44">
        <f t="shared" ca="1" si="3"/>
        <v>5.2746913580246915</v>
      </c>
      <c r="R20" s="44">
        <f t="shared" ca="1" si="3"/>
        <v>3.147804576376005</v>
      </c>
      <c r="S20" s="44">
        <f t="shared" ca="1" si="3"/>
        <v>2.2258454106280192</v>
      </c>
      <c r="T20" s="51">
        <f t="shared" ca="1" si="4"/>
        <v>3.2203972498090145</v>
      </c>
      <c r="U20" s="9"/>
      <c r="V20" s="14"/>
    </row>
    <row r="21" spans="1:22" x14ac:dyDescent="0.25">
      <c r="A21" t="s">
        <v>281</v>
      </c>
      <c r="C21" s="60" t="s">
        <v>8</v>
      </c>
      <c r="D21" s="6" t="s">
        <v>26</v>
      </c>
      <c r="E21" s="31">
        <v>43212</v>
      </c>
      <c r="F21" s="32">
        <v>49448</v>
      </c>
      <c r="G21" s="32">
        <v>53168</v>
      </c>
      <c r="H21" s="37">
        <v>66125</v>
      </c>
      <c r="I21" s="32">
        <v>66132</v>
      </c>
      <c r="J21" s="32">
        <v>74552</v>
      </c>
      <c r="K21" s="32">
        <v>80149</v>
      </c>
      <c r="L21" s="32">
        <v>87979</v>
      </c>
      <c r="M21" s="31">
        <v>94294</v>
      </c>
      <c r="N21" s="12">
        <f t="shared" ca="1" si="1"/>
        <v>336974</v>
      </c>
      <c r="O21" s="53">
        <f t="shared" ca="1" si="2"/>
        <v>0.17998882594431986</v>
      </c>
      <c r="P21" s="49">
        <f t="shared" ca="1" si="3"/>
        <v>0.50768484064067299</v>
      </c>
      <c r="Q21" s="44">
        <f t="shared" ca="1" si="3"/>
        <v>0.50746689738188389</v>
      </c>
      <c r="R21" s="44">
        <f t="shared" ca="1" si="3"/>
        <v>0.33049527410207941</v>
      </c>
      <c r="S21" s="44">
        <f t="shared" ca="1" si="3"/>
        <v>0.4258452791386923</v>
      </c>
      <c r="T21" s="51">
        <f t="shared" ca="1" si="4"/>
        <v>0.43470726733170695</v>
      </c>
      <c r="U21" s="9"/>
      <c r="V21" s="14"/>
    </row>
    <row r="22" spans="1:22" x14ac:dyDescent="0.25">
      <c r="A22" t="s">
        <v>282</v>
      </c>
      <c r="C22" s="60" t="s">
        <v>8</v>
      </c>
      <c r="D22" s="6" t="s">
        <v>27</v>
      </c>
      <c r="E22" s="31">
        <v>6665</v>
      </c>
      <c r="F22" s="32">
        <v>6968</v>
      </c>
      <c r="G22" s="32">
        <v>7291</v>
      </c>
      <c r="H22" s="37">
        <v>6469</v>
      </c>
      <c r="I22" s="32">
        <v>4658</v>
      </c>
      <c r="J22" s="32">
        <v>4853</v>
      </c>
      <c r="K22" s="32">
        <v>4437</v>
      </c>
      <c r="L22" s="32">
        <v>4390</v>
      </c>
      <c r="M22" s="31">
        <v>3195</v>
      </c>
      <c r="N22" s="12">
        <f t="shared" ca="1" si="1"/>
        <v>16875</v>
      </c>
      <c r="O22" s="53">
        <f t="shared" ca="1" si="2"/>
        <v>9.0134889867182575E-3</v>
      </c>
      <c r="P22" s="49">
        <f t="shared" ca="1" si="3"/>
        <v>-0.30353042479908149</v>
      </c>
      <c r="Q22" s="44">
        <f t="shared" ca="1" si="3"/>
        <v>-0.39144150322315185</v>
      </c>
      <c r="R22" s="44">
        <f t="shared" ca="1" si="3"/>
        <v>-0.32137888390786828</v>
      </c>
      <c r="S22" s="44">
        <f t="shared" ca="1" si="3"/>
        <v>-0.31408329755259767</v>
      </c>
      <c r="T22" s="51">
        <f t="shared" ca="1" si="4"/>
        <v>-0.33526353108012291</v>
      </c>
      <c r="U22" s="9"/>
      <c r="V22" s="14"/>
    </row>
    <row r="23" spans="1:22" x14ac:dyDescent="0.25">
      <c r="A23" t="s">
        <v>283</v>
      </c>
      <c r="C23" s="60" t="s">
        <v>8</v>
      </c>
      <c r="D23" s="6" t="s">
        <v>28</v>
      </c>
      <c r="E23" s="31">
        <v>24573</v>
      </c>
      <c r="F23" s="32">
        <v>25225</v>
      </c>
      <c r="G23" s="32">
        <v>24624</v>
      </c>
      <c r="H23" s="37">
        <v>27148</v>
      </c>
      <c r="I23" s="32">
        <v>24860</v>
      </c>
      <c r="J23" s="32">
        <v>24198</v>
      </c>
      <c r="K23" s="32">
        <v>22056</v>
      </c>
      <c r="L23" s="32">
        <v>24285</v>
      </c>
      <c r="M23" s="31">
        <v>23278</v>
      </c>
      <c r="N23" s="12">
        <f t="shared" ca="1" si="1"/>
        <v>93817</v>
      </c>
      <c r="O23" s="53">
        <f t="shared" ca="1" si="2"/>
        <v>5.0110725704707954E-2</v>
      </c>
      <c r="P23" s="49">
        <f t="shared" ca="1" si="3"/>
        <v>-4.0713577799801781E-2</v>
      </c>
      <c r="Q23" s="44">
        <f t="shared" ca="1" si="3"/>
        <v>-0.10428849902534112</v>
      </c>
      <c r="R23" s="44">
        <f t="shared" ca="1" si="3"/>
        <v>-0.10545896566966259</v>
      </c>
      <c r="S23" s="44">
        <f t="shared" ca="1" si="3"/>
        <v>-6.363636363636363E-2</v>
      </c>
      <c r="T23" s="51">
        <f t="shared" ca="1" si="4"/>
        <v>-7.8934192053565291E-2</v>
      </c>
      <c r="U23" s="9"/>
      <c r="V23" s="14"/>
    </row>
    <row r="24" spans="1:22" x14ac:dyDescent="0.25">
      <c r="A24" t="s">
        <v>284</v>
      </c>
      <c r="C24" s="60" t="s">
        <v>8</v>
      </c>
      <c r="D24" s="6" t="s">
        <v>29</v>
      </c>
      <c r="E24" s="31">
        <v>709</v>
      </c>
      <c r="F24" s="32">
        <v>595</v>
      </c>
      <c r="G24" s="32">
        <v>438</v>
      </c>
      <c r="H24" s="37">
        <v>395</v>
      </c>
      <c r="I24" s="32">
        <v>329</v>
      </c>
      <c r="J24" s="32">
        <v>345</v>
      </c>
      <c r="K24" s="32">
        <v>322</v>
      </c>
      <c r="L24" s="32">
        <v>339</v>
      </c>
      <c r="M24" s="31">
        <v>318</v>
      </c>
      <c r="N24" s="12">
        <f t="shared" ca="1" si="1"/>
        <v>1324</v>
      </c>
      <c r="O24" s="53">
        <f t="shared" ca="1" si="2"/>
        <v>7.0719166923940578E-4</v>
      </c>
      <c r="P24" s="49">
        <f t="shared" ca="1" si="3"/>
        <v>-0.42016806722689076</v>
      </c>
      <c r="Q24" s="44">
        <f t="shared" ca="1" si="3"/>
        <v>-0.26484018264840181</v>
      </c>
      <c r="R24" s="44">
        <f t="shared" ca="1" si="3"/>
        <v>-0.14177215189873418</v>
      </c>
      <c r="S24" s="44">
        <f t="shared" ca="1" si="3"/>
        <v>-3.3434650455927049E-2</v>
      </c>
      <c r="T24" s="51">
        <f t="shared" ca="1" si="4"/>
        <v>-0.2464428002276608</v>
      </c>
      <c r="U24" s="9"/>
      <c r="V24" s="14"/>
    </row>
    <row r="25" spans="1:22" x14ac:dyDescent="0.25">
      <c r="A25" t="s">
        <v>285</v>
      </c>
      <c r="C25" s="60" t="s">
        <v>8</v>
      </c>
      <c r="D25" s="6" t="s">
        <v>30</v>
      </c>
      <c r="E25" s="31">
        <v>381</v>
      </c>
      <c r="F25" s="32">
        <v>348</v>
      </c>
      <c r="G25" s="32">
        <v>372</v>
      </c>
      <c r="H25" s="37">
        <v>331</v>
      </c>
      <c r="I25" s="32">
        <v>298</v>
      </c>
      <c r="J25" s="32">
        <v>289</v>
      </c>
      <c r="K25" s="32">
        <v>315</v>
      </c>
      <c r="L25" s="32">
        <v>313</v>
      </c>
      <c r="M25" s="31">
        <v>263</v>
      </c>
      <c r="N25" s="12">
        <f t="shared" ca="1" si="1"/>
        <v>1180</v>
      </c>
      <c r="O25" s="53">
        <f t="shared" ca="1" si="2"/>
        <v>6.3027656321940995E-4</v>
      </c>
      <c r="P25" s="49">
        <f t="shared" ca="1" si="3"/>
        <v>-0.16954022988505746</v>
      </c>
      <c r="Q25" s="44">
        <f t="shared" ca="1" si="3"/>
        <v>-0.15322580645161291</v>
      </c>
      <c r="R25" s="44">
        <f t="shared" ca="1" si="3"/>
        <v>-5.4380664652567974E-2</v>
      </c>
      <c r="S25" s="44">
        <f t="shared" ca="1" si="3"/>
        <v>-0.1174496644295302</v>
      </c>
      <c r="T25" s="51">
        <f t="shared" ca="1" si="4"/>
        <v>-0.12527798369162343</v>
      </c>
      <c r="U25" s="9"/>
      <c r="V25" s="14"/>
    </row>
    <row r="26" spans="1:22" x14ac:dyDescent="0.25">
      <c r="A26" t="s">
        <v>286</v>
      </c>
      <c r="C26" s="60" t="s">
        <v>8</v>
      </c>
      <c r="D26" s="6" t="s">
        <v>31</v>
      </c>
      <c r="E26" s="31">
        <v>899</v>
      </c>
      <c r="F26" s="32">
        <v>1137</v>
      </c>
      <c r="G26" s="32">
        <v>1204</v>
      </c>
      <c r="H26" s="37">
        <v>1317</v>
      </c>
      <c r="I26" s="32">
        <v>1139</v>
      </c>
      <c r="J26" s="32">
        <v>1264</v>
      </c>
      <c r="K26" s="32">
        <v>1147</v>
      </c>
      <c r="L26" s="32">
        <v>1182</v>
      </c>
      <c r="M26" s="31">
        <v>1158</v>
      </c>
      <c r="N26" s="12">
        <f t="shared" ca="1" si="1"/>
        <v>4751</v>
      </c>
      <c r="O26" s="53">
        <f t="shared" ca="1" si="2"/>
        <v>2.5376643659791665E-3</v>
      </c>
      <c r="P26" s="49">
        <f t="shared" ca="1" si="3"/>
        <v>0.11169744942832015</v>
      </c>
      <c r="Q26" s="44">
        <f t="shared" ca="1" si="3"/>
        <v>-4.7342192691029898E-2</v>
      </c>
      <c r="R26" s="44">
        <f t="shared" ca="1" si="3"/>
        <v>-0.10250569476082004</v>
      </c>
      <c r="S26" s="44">
        <f t="shared" ca="1" si="3"/>
        <v>1.6681299385425813E-2</v>
      </c>
      <c r="T26" s="51">
        <f t="shared" ca="1" si="4"/>
        <v>-9.5893266624973942E-3</v>
      </c>
      <c r="U26" s="9"/>
      <c r="V26" s="14"/>
    </row>
    <row r="27" spans="1:22" x14ac:dyDescent="0.25">
      <c r="A27" t="s">
        <v>287</v>
      </c>
      <c r="C27" s="60" t="s">
        <v>8</v>
      </c>
      <c r="D27" s="6" t="s">
        <v>32</v>
      </c>
      <c r="E27" s="31">
        <v>50509</v>
      </c>
      <c r="F27" s="32">
        <v>56498</v>
      </c>
      <c r="G27" s="32">
        <v>51820</v>
      </c>
      <c r="H27" s="37">
        <v>60851</v>
      </c>
      <c r="I27" s="32">
        <v>52247</v>
      </c>
      <c r="J27" s="32">
        <v>54608</v>
      </c>
      <c r="K27" s="32">
        <v>48972</v>
      </c>
      <c r="L27" s="32">
        <v>57078</v>
      </c>
      <c r="M27" s="31">
        <v>52720</v>
      </c>
      <c r="N27" s="12">
        <f t="shared" ca="1" si="1"/>
        <v>213378</v>
      </c>
      <c r="O27" s="53">
        <f t="shared" ca="1" si="2"/>
        <v>0.11397216314121293</v>
      </c>
      <c r="P27" s="49">
        <f t="shared" ca="1" si="3"/>
        <v>-3.3452511593330736E-2</v>
      </c>
      <c r="Q27" s="44">
        <f t="shared" ca="1" si="3"/>
        <v>-5.4959475106136628E-2</v>
      </c>
      <c r="R27" s="44">
        <f t="shared" ca="1" si="3"/>
        <v>-6.200391119291384E-2</v>
      </c>
      <c r="S27" s="44">
        <f t="shared" ca="1" si="3"/>
        <v>9.0531513771125623E-3</v>
      </c>
      <c r="T27" s="51">
        <f t="shared" ca="1" si="4"/>
        <v>-3.6302706218159481E-2</v>
      </c>
      <c r="U27" s="9"/>
      <c r="V27" s="14"/>
    </row>
    <row r="28" spans="1:22" ht="16.5" thickBot="1" x14ac:dyDescent="0.3">
      <c r="A28" t="s">
        <v>537</v>
      </c>
      <c r="C28" s="60" t="s">
        <v>8</v>
      </c>
      <c r="D28" s="6" t="s">
        <v>515</v>
      </c>
      <c r="E28" s="31">
        <v>12756</v>
      </c>
      <c r="F28" s="32">
        <v>14381</v>
      </c>
      <c r="G28" s="32">
        <v>13265</v>
      </c>
      <c r="H28" s="37">
        <v>16126</v>
      </c>
      <c r="I28" s="32">
        <v>17957</v>
      </c>
      <c r="J28" s="32">
        <v>22809</v>
      </c>
      <c r="K28" s="32">
        <v>20706</v>
      </c>
      <c r="L28" s="32">
        <v>24244</v>
      </c>
      <c r="M28" s="31">
        <v>28270</v>
      </c>
      <c r="N28" s="12">
        <f t="shared" ca="1" si="1"/>
        <v>96029</v>
      </c>
      <c r="O28" s="53">
        <f t="shared" ca="1" si="2"/>
        <v>5.1292227194403996E-2</v>
      </c>
      <c r="P28" s="49">
        <f t="shared" ca="1" si="3"/>
        <v>0.58605103956609417</v>
      </c>
      <c r="Q28" s="44">
        <f t="shared" ca="1" si="3"/>
        <v>0.56094986807387859</v>
      </c>
      <c r="R28" s="44">
        <f t="shared" ca="1" si="3"/>
        <v>0.50341064120054568</v>
      </c>
      <c r="S28" s="44">
        <f t="shared" ca="1" si="3"/>
        <v>0.57431642256501647</v>
      </c>
      <c r="T28" s="51">
        <f t="shared" ca="1" si="4"/>
        <v>0.55565455458536506</v>
      </c>
      <c r="U28" s="9"/>
      <c r="V28" s="14"/>
    </row>
    <row r="29" spans="1:22" ht="16.5" thickBot="1" x14ac:dyDescent="0.3">
      <c r="A29" t="s">
        <v>288</v>
      </c>
      <c r="C29" s="61" t="s">
        <v>8</v>
      </c>
      <c r="D29" s="117" t="s">
        <v>33</v>
      </c>
      <c r="E29" s="118">
        <v>426774</v>
      </c>
      <c r="F29" s="119">
        <f>SUBTOTAL(9,F6:F28)</f>
        <v>460618</v>
      </c>
      <c r="G29" s="120">
        <v>437556</v>
      </c>
      <c r="H29" s="121">
        <f t="shared" ref="H29:M29" si="5">SUBTOTAL(9,H6:H28)</f>
        <v>486051</v>
      </c>
      <c r="I29" s="122">
        <f t="shared" si="5"/>
        <v>446215</v>
      </c>
      <c r="J29" s="122">
        <f t="shared" si="5"/>
        <v>464225</v>
      </c>
      <c r="K29" s="122">
        <f t="shared" si="5"/>
        <v>438530</v>
      </c>
      <c r="L29" s="122">
        <f t="shared" si="5"/>
        <v>490897</v>
      </c>
      <c r="M29" s="118">
        <f t="shared" si="5"/>
        <v>478542</v>
      </c>
      <c r="N29" s="123">
        <f t="shared" ca="1" si="1"/>
        <v>1872194</v>
      </c>
      <c r="O29" s="92">
        <f ca="1">SUM(N29/$N$274)</f>
        <v>0.32683410523596129</v>
      </c>
      <c r="P29" s="124">
        <f t="shared" ca="1" si="3"/>
        <v>7.8307838599446823E-3</v>
      </c>
      <c r="Q29" s="91">
        <f t="shared" ca="1" si="3"/>
        <v>2.2260007861850824E-3</v>
      </c>
      <c r="R29" s="91">
        <f t="shared" ca="1" si="3"/>
        <v>9.9701471656266517E-3</v>
      </c>
      <c r="S29" s="91">
        <f t="shared" ca="1" si="3"/>
        <v>7.2447138711159417E-2</v>
      </c>
      <c r="T29" s="124">
        <f t="shared" ca="1" si="4"/>
        <v>2.2810908852516337E-2</v>
      </c>
      <c r="U29" s="9"/>
      <c r="V29" s="14"/>
    </row>
    <row r="30" spans="1:22" x14ac:dyDescent="0.25">
      <c r="A30" t="s">
        <v>289</v>
      </c>
      <c r="C30" s="59" t="s">
        <v>34</v>
      </c>
      <c r="D30" s="13" t="s">
        <v>35</v>
      </c>
      <c r="E30" s="30">
        <v>1192</v>
      </c>
      <c r="F30" s="33">
        <v>1452</v>
      </c>
      <c r="G30" s="33">
        <v>1214</v>
      </c>
      <c r="H30" s="36">
        <v>1278</v>
      </c>
      <c r="I30" s="33">
        <v>1154</v>
      </c>
      <c r="J30" s="33">
        <v>1185</v>
      </c>
      <c r="K30" s="33">
        <v>1056</v>
      </c>
      <c r="L30" s="33">
        <v>1079</v>
      </c>
      <c r="M30" s="30">
        <v>952</v>
      </c>
      <c r="N30" s="11">
        <f ca="1">SUM(OFFSET(N30,0,-4,1,4))</f>
        <v>4272</v>
      </c>
      <c r="O30" s="52">
        <f ca="1">SUM(N30/$N$55)</f>
        <v>3.0551383823213901E-2</v>
      </c>
      <c r="P30" s="48">
        <f t="shared" ca="1" si="3"/>
        <v>-0.18388429752066116</v>
      </c>
      <c r="Q30" s="42">
        <f t="shared" ca="1" si="3"/>
        <v>-0.13014827018121911</v>
      </c>
      <c r="R30" s="42">
        <f t="shared" ca="1" si="3"/>
        <v>-0.15571205007824726</v>
      </c>
      <c r="S30" s="42">
        <f t="shared" ca="1" si="3"/>
        <v>-0.17504332755632582</v>
      </c>
      <c r="T30" s="50">
        <f t="shared" ca="1" si="4"/>
        <v>-0.16202432326402511</v>
      </c>
      <c r="U30" s="9"/>
      <c r="V30" s="14"/>
    </row>
    <row r="31" spans="1:22" x14ac:dyDescent="0.25">
      <c r="A31" t="s">
        <v>290</v>
      </c>
      <c r="C31" s="60" t="s">
        <v>34</v>
      </c>
      <c r="D31" s="6" t="s">
        <v>37</v>
      </c>
      <c r="E31" s="31">
        <v>4034</v>
      </c>
      <c r="F31" s="32">
        <v>4785</v>
      </c>
      <c r="G31" s="32">
        <v>4489</v>
      </c>
      <c r="H31" s="37">
        <v>4319</v>
      </c>
      <c r="I31" s="32">
        <v>3991</v>
      </c>
      <c r="J31" s="32">
        <v>4232</v>
      </c>
      <c r="K31" s="32">
        <v>4283</v>
      </c>
      <c r="L31" s="32">
        <v>3866</v>
      </c>
      <c r="M31" s="31">
        <v>3652</v>
      </c>
      <c r="N31" s="12">
        <f t="shared" ref="N31:N105" ca="1" si="6">SUM(OFFSET(N31,0,-4,1,4))</f>
        <v>16033</v>
      </c>
      <c r="O31" s="53">
        <f t="shared" ref="O31:O54" ca="1" si="7">SUM(N31/$N$55)</f>
        <v>0.11466065937209469</v>
      </c>
      <c r="P31" s="49">
        <f t="shared" ca="1" si="3"/>
        <v>-0.11556948798328108</v>
      </c>
      <c r="Q31" s="44">
        <f t="shared" ca="1" si="3"/>
        <v>-4.5889953218979727E-2</v>
      </c>
      <c r="R31" s="44">
        <f t="shared" ca="1" si="3"/>
        <v>-0.10488539013660569</v>
      </c>
      <c r="S31" s="44">
        <f t="shared" ca="1" si="3"/>
        <v>-8.4941117514407416E-2</v>
      </c>
      <c r="T31" s="51">
        <f t="shared" ca="1" si="4"/>
        <v>-8.8205186533212007E-2</v>
      </c>
      <c r="U31" s="9"/>
      <c r="V31" s="14"/>
    </row>
    <row r="32" spans="1:22" x14ac:dyDescent="0.25">
      <c r="A32" t="s">
        <v>291</v>
      </c>
      <c r="C32" s="60" t="s">
        <v>34</v>
      </c>
      <c r="D32" s="6" t="s">
        <v>38</v>
      </c>
      <c r="E32" s="31">
        <v>634</v>
      </c>
      <c r="F32" s="32">
        <v>672</v>
      </c>
      <c r="G32" s="32">
        <v>672</v>
      </c>
      <c r="H32" s="37">
        <v>698</v>
      </c>
      <c r="I32" s="32">
        <v>636</v>
      </c>
      <c r="J32" s="32">
        <v>635</v>
      </c>
      <c r="K32" s="32">
        <v>536</v>
      </c>
      <c r="L32" s="32">
        <v>530</v>
      </c>
      <c r="M32" s="31">
        <v>530</v>
      </c>
      <c r="N32" s="12">
        <f t="shared" ca="1" si="6"/>
        <v>2231</v>
      </c>
      <c r="O32" s="53">
        <f t="shared" ca="1" si="7"/>
        <v>1.5955088321533289E-2</v>
      </c>
      <c r="P32" s="49">
        <f t="shared" ca="1" si="3"/>
        <v>-5.5059523809523808E-2</v>
      </c>
      <c r="Q32" s="44">
        <f t="shared" ca="1" si="3"/>
        <v>-0.20238095238095238</v>
      </c>
      <c r="R32" s="44">
        <f t="shared" ca="1" si="3"/>
        <v>-0.24068767908309455</v>
      </c>
      <c r="S32" s="44">
        <f t="shared" ca="1" si="3"/>
        <v>-0.16666666666666666</v>
      </c>
      <c r="T32" s="51">
        <f t="shared" ca="1" si="4"/>
        <v>-0.16691560866318148</v>
      </c>
      <c r="U32" s="9"/>
      <c r="V32" s="14"/>
    </row>
    <row r="33" spans="1:22" x14ac:dyDescent="0.25">
      <c r="A33" t="s">
        <v>292</v>
      </c>
      <c r="C33" s="60" t="s">
        <v>34</v>
      </c>
      <c r="D33" s="6" t="s">
        <v>40</v>
      </c>
      <c r="E33" s="31">
        <v>1499</v>
      </c>
      <c r="F33" s="32">
        <v>1747</v>
      </c>
      <c r="G33" s="32">
        <v>1628</v>
      </c>
      <c r="H33" s="37">
        <v>1769</v>
      </c>
      <c r="I33" s="32">
        <v>1560</v>
      </c>
      <c r="J33" s="32">
        <v>1515</v>
      </c>
      <c r="K33" s="32">
        <v>1447</v>
      </c>
      <c r="L33" s="32">
        <v>1263</v>
      </c>
      <c r="M33" s="31">
        <v>1271</v>
      </c>
      <c r="N33" s="12">
        <f t="shared" ca="1" si="6"/>
        <v>5496</v>
      </c>
      <c r="O33" s="53">
        <f t="shared" ca="1" si="7"/>
        <v>3.9304870199527997E-2</v>
      </c>
      <c r="P33" s="49">
        <f t="shared" ca="1" si="3"/>
        <v>-0.13279908414424729</v>
      </c>
      <c r="Q33" s="44">
        <f t="shared" ca="1" si="3"/>
        <v>-0.11117936117936118</v>
      </c>
      <c r="R33" s="44">
        <f t="shared" ca="1" si="3"/>
        <v>-0.28603730921424536</v>
      </c>
      <c r="S33" s="44">
        <f t="shared" ca="1" si="3"/>
        <v>-0.18525641025641026</v>
      </c>
      <c r="T33" s="51">
        <f t="shared" ca="1" si="4"/>
        <v>-0.18019093078758949</v>
      </c>
      <c r="U33" s="9"/>
      <c r="V33" s="14"/>
    </row>
    <row r="34" spans="1:22" x14ac:dyDescent="0.25">
      <c r="A34" t="s">
        <v>293</v>
      </c>
      <c r="C34" s="60" t="s">
        <v>34</v>
      </c>
      <c r="D34" s="6" t="s">
        <v>41</v>
      </c>
      <c r="E34" s="31">
        <v>1773</v>
      </c>
      <c r="F34" s="32">
        <v>1972</v>
      </c>
      <c r="G34" s="32">
        <v>1989</v>
      </c>
      <c r="H34" s="37">
        <v>2107</v>
      </c>
      <c r="I34" s="32">
        <v>1592</v>
      </c>
      <c r="J34" s="32">
        <v>1552</v>
      </c>
      <c r="K34" s="32">
        <v>1590</v>
      </c>
      <c r="L34" s="32">
        <v>1880</v>
      </c>
      <c r="M34" s="31">
        <v>1419</v>
      </c>
      <c r="N34" s="12">
        <f t="shared" ca="1" si="6"/>
        <v>6441</v>
      </c>
      <c r="O34" s="53">
        <f t="shared" ca="1" si="7"/>
        <v>4.6063076593005792E-2</v>
      </c>
      <c r="P34" s="49">
        <f t="shared" ca="1" si="3"/>
        <v>-0.2129817444219067</v>
      </c>
      <c r="Q34" s="44">
        <f t="shared" ca="1" si="3"/>
        <v>-0.20060331825037708</v>
      </c>
      <c r="R34" s="44">
        <f t="shared" ca="1" si="3"/>
        <v>-0.10773611770289511</v>
      </c>
      <c r="S34" s="44">
        <f t="shared" ca="1" si="3"/>
        <v>-0.10866834170854271</v>
      </c>
      <c r="T34" s="51">
        <f t="shared" ca="1" si="4"/>
        <v>-0.1591383812010444</v>
      </c>
      <c r="U34" s="9"/>
      <c r="V34" s="14"/>
    </row>
    <row r="35" spans="1:22" x14ac:dyDescent="0.25">
      <c r="A35" t="s">
        <v>294</v>
      </c>
      <c r="C35" s="60" t="s">
        <v>34</v>
      </c>
      <c r="D35" s="6" t="s">
        <v>42</v>
      </c>
      <c r="E35" s="31">
        <v>765</v>
      </c>
      <c r="F35" s="32">
        <v>824</v>
      </c>
      <c r="G35" s="32">
        <v>830</v>
      </c>
      <c r="H35" s="37">
        <v>784</v>
      </c>
      <c r="I35" s="32">
        <v>669</v>
      </c>
      <c r="J35" s="32">
        <v>727</v>
      </c>
      <c r="K35" s="32">
        <v>602</v>
      </c>
      <c r="L35" s="32">
        <v>640</v>
      </c>
      <c r="M35" s="31">
        <v>412</v>
      </c>
      <c r="N35" s="12">
        <f t="shared" ca="1" si="6"/>
        <v>2381</v>
      </c>
      <c r="O35" s="53">
        <f t="shared" ca="1" si="7"/>
        <v>1.7027819495101196E-2</v>
      </c>
      <c r="P35" s="49">
        <f t="shared" ca="1" si="3"/>
        <v>-0.11771844660194175</v>
      </c>
      <c r="Q35" s="44">
        <f t="shared" ca="1" si="3"/>
        <v>-0.27469879518072288</v>
      </c>
      <c r="R35" s="44">
        <f t="shared" ca="1" si="3"/>
        <v>-0.18367346938775511</v>
      </c>
      <c r="S35" s="44">
        <f t="shared" ca="1" si="3"/>
        <v>-0.38415545590433481</v>
      </c>
      <c r="T35" s="51">
        <f t="shared" ca="1" si="4"/>
        <v>-0.23366591567428388</v>
      </c>
      <c r="U35" s="9"/>
      <c r="V35" s="14"/>
    </row>
    <row r="36" spans="1:22" x14ac:dyDescent="0.25">
      <c r="A36" t="s">
        <v>295</v>
      </c>
      <c r="C36" s="60" t="s">
        <v>34</v>
      </c>
      <c r="D36" s="6" t="s">
        <v>43</v>
      </c>
      <c r="E36" s="31">
        <v>489</v>
      </c>
      <c r="F36" s="32">
        <v>572</v>
      </c>
      <c r="G36" s="32">
        <v>510</v>
      </c>
      <c r="H36" s="37">
        <v>478</v>
      </c>
      <c r="I36" s="32">
        <v>472</v>
      </c>
      <c r="J36" s="32">
        <v>474</v>
      </c>
      <c r="K36" s="32">
        <v>475</v>
      </c>
      <c r="L36" s="32">
        <v>455</v>
      </c>
      <c r="M36" s="31">
        <v>358</v>
      </c>
      <c r="N36" s="12">
        <f t="shared" ca="1" si="6"/>
        <v>1762</v>
      </c>
      <c r="O36" s="53">
        <f t="shared" ca="1" si="7"/>
        <v>1.2601015518844311E-2</v>
      </c>
      <c r="P36" s="49">
        <f t="shared" ca="1" si="3"/>
        <v>-0.17132867132867133</v>
      </c>
      <c r="Q36" s="44">
        <f t="shared" ca="1" si="3"/>
        <v>-6.8627450980392163E-2</v>
      </c>
      <c r="R36" s="44">
        <f t="shared" ca="1" si="3"/>
        <v>-4.8117154811715482E-2</v>
      </c>
      <c r="S36" s="44">
        <f t="shared" ca="1" si="3"/>
        <v>-0.24152542372881355</v>
      </c>
      <c r="T36" s="51">
        <f t="shared" ca="1" si="4"/>
        <v>-0.13287401574803151</v>
      </c>
      <c r="U36" s="9"/>
      <c r="V36" s="14"/>
    </row>
    <row r="37" spans="1:22" x14ac:dyDescent="0.25">
      <c r="A37" t="s">
        <v>296</v>
      </c>
      <c r="C37" s="60" t="s">
        <v>34</v>
      </c>
      <c r="D37" s="6" t="s">
        <v>44</v>
      </c>
      <c r="E37" s="31">
        <v>286</v>
      </c>
      <c r="F37" s="32">
        <v>376</v>
      </c>
      <c r="G37" s="32">
        <v>295</v>
      </c>
      <c r="H37" s="37">
        <v>307</v>
      </c>
      <c r="I37" s="32">
        <v>282</v>
      </c>
      <c r="J37" s="32">
        <v>240</v>
      </c>
      <c r="K37" s="32">
        <v>228</v>
      </c>
      <c r="L37" s="32">
        <v>224</v>
      </c>
      <c r="M37" s="31">
        <v>178</v>
      </c>
      <c r="N37" s="12">
        <f t="shared" ca="1" si="6"/>
        <v>870</v>
      </c>
      <c r="O37" s="53">
        <f t="shared" ca="1" si="7"/>
        <v>6.2218408066938421E-3</v>
      </c>
      <c r="P37" s="49">
        <f t="shared" ca="1" si="3"/>
        <v>-0.36170212765957449</v>
      </c>
      <c r="Q37" s="44">
        <f t="shared" ca="1" si="3"/>
        <v>-0.22711864406779661</v>
      </c>
      <c r="R37" s="44">
        <f t="shared" ca="1" si="3"/>
        <v>-0.27035830618892509</v>
      </c>
      <c r="S37" s="44">
        <f t="shared" ca="1" si="3"/>
        <v>-0.36879432624113473</v>
      </c>
      <c r="T37" s="51">
        <f t="shared" ca="1" si="4"/>
        <v>-0.30952380952380953</v>
      </c>
      <c r="U37" s="9"/>
      <c r="V37" s="14"/>
    </row>
    <row r="38" spans="1:22" x14ac:dyDescent="0.25">
      <c r="A38" t="s">
        <v>297</v>
      </c>
      <c r="C38" s="60" t="s">
        <v>34</v>
      </c>
      <c r="D38" s="6" t="s">
        <v>45</v>
      </c>
      <c r="E38" s="31">
        <v>337</v>
      </c>
      <c r="F38" s="32">
        <v>394</v>
      </c>
      <c r="G38" s="32">
        <v>370</v>
      </c>
      <c r="H38" s="37">
        <v>362</v>
      </c>
      <c r="I38" s="32">
        <v>344</v>
      </c>
      <c r="J38" s="32">
        <v>356</v>
      </c>
      <c r="K38" s="32">
        <v>317</v>
      </c>
      <c r="L38" s="32">
        <v>305</v>
      </c>
      <c r="M38" s="31">
        <v>266</v>
      </c>
      <c r="N38" s="12">
        <f t="shared" ca="1" si="6"/>
        <v>1244</v>
      </c>
      <c r="O38" s="53">
        <f t="shared" ca="1" si="7"/>
        <v>8.8965171994564822E-3</v>
      </c>
      <c r="P38" s="49">
        <f t="shared" ca="1" si="3"/>
        <v>-9.6446700507614211E-2</v>
      </c>
      <c r="Q38" s="44">
        <f t="shared" ca="1" si="3"/>
        <v>-0.14324324324324325</v>
      </c>
      <c r="R38" s="44">
        <f t="shared" ca="1" si="3"/>
        <v>-0.15745856353591159</v>
      </c>
      <c r="S38" s="44">
        <f t="shared" ca="1" si="3"/>
        <v>-0.22674418604651161</v>
      </c>
      <c r="T38" s="51">
        <f t="shared" ca="1" si="4"/>
        <v>-0.15374149659863945</v>
      </c>
      <c r="U38" s="9"/>
      <c r="V38" s="14"/>
    </row>
    <row r="39" spans="1:22" x14ac:dyDescent="0.25">
      <c r="A39" t="s">
        <v>298</v>
      </c>
      <c r="C39" s="60" t="s">
        <v>34</v>
      </c>
      <c r="D39" s="6" t="s">
        <v>46</v>
      </c>
      <c r="E39" s="31">
        <v>588</v>
      </c>
      <c r="F39" s="32">
        <v>730</v>
      </c>
      <c r="G39" s="32">
        <v>626</v>
      </c>
      <c r="H39" s="37">
        <v>649</v>
      </c>
      <c r="I39" s="32">
        <v>602</v>
      </c>
      <c r="J39" s="32">
        <v>625</v>
      </c>
      <c r="K39" s="32">
        <v>534</v>
      </c>
      <c r="L39" s="32">
        <v>504</v>
      </c>
      <c r="M39" s="31">
        <v>503</v>
      </c>
      <c r="N39" s="12">
        <f t="shared" ca="1" si="6"/>
        <v>2166</v>
      </c>
      <c r="O39" s="53">
        <f t="shared" ca="1" si="7"/>
        <v>1.5490238146320532E-2</v>
      </c>
      <c r="P39" s="49">
        <f t="shared" ca="1" si="3"/>
        <v>-0.14383561643835616</v>
      </c>
      <c r="Q39" s="44">
        <f t="shared" ca="1" si="3"/>
        <v>-0.14696485623003194</v>
      </c>
      <c r="R39" s="44">
        <f t="shared" ca="1" si="3"/>
        <v>-0.22342064714946072</v>
      </c>
      <c r="S39" s="44">
        <f t="shared" ca="1" si="3"/>
        <v>-0.16445182724252491</v>
      </c>
      <c r="T39" s="51">
        <f t="shared" ca="1" si="4"/>
        <v>-0.16915995397008055</v>
      </c>
      <c r="U39" s="9"/>
      <c r="V39" s="14"/>
    </row>
    <row r="40" spans="1:22" x14ac:dyDescent="0.25">
      <c r="A40" t="s">
        <v>299</v>
      </c>
      <c r="C40" s="60" t="s">
        <v>34</v>
      </c>
      <c r="D40" s="6" t="s">
        <v>47</v>
      </c>
      <c r="E40" s="31">
        <v>3997</v>
      </c>
      <c r="F40" s="32">
        <v>4130</v>
      </c>
      <c r="G40" s="32">
        <v>3752</v>
      </c>
      <c r="H40" s="37">
        <v>3809</v>
      </c>
      <c r="I40" s="32">
        <v>4011</v>
      </c>
      <c r="J40" s="32">
        <v>3782</v>
      </c>
      <c r="K40" s="32">
        <v>3267</v>
      </c>
      <c r="L40" s="32">
        <v>3158</v>
      </c>
      <c r="M40" s="31">
        <v>3092</v>
      </c>
      <c r="N40" s="12">
        <f t="shared" ca="1" si="6"/>
        <v>13299</v>
      </c>
      <c r="O40" s="53">
        <f t="shared" ca="1" si="7"/>
        <v>9.5108345848530354E-2</v>
      </c>
      <c r="P40" s="49">
        <f t="shared" ca="1" si="3"/>
        <v>-8.4261501210653747E-2</v>
      </c>
      <c r="Q40" s="44">
        <f t="shared" ca="1" si="3"/>
        <v>-0.12926439232409381</v>
      </c>
      <c r="R40" s="44">
        <f t="shared" ca="1" si="3"/>
        <v>-0.17091100026253611</v>
      </c>
      <c r="S40" s="44">
        <f t="shared" ca="1" si="3"/>
        <v>-0.22911992021939667</v>
      </c>
      <c r="T40" s="51">
        <f t="shared" ca="1" si="4"/>
        <v>-0.15303782957585021</v>
      </c>
      <c r="U40" s="9"/>
      <c r="V40" s="14"/>
    </row>
    <row r="41" spans="1:22" x14ac:dyDescent="0.25">
      <c r="A41" t="s">
        <v>300</v>
      </c>
      <c r="C41" s="60" t="s">
        <v>34</v>
      </c>
      <c r="D41" s="6" t="s">
        <v>48</v>
      </c>
      <c r="E41" s="31">
        <v>1414</v>
      </c>
      <c r="F41" s="32">
        <v>1576</v>
      </c>
      <c r="G41" s="32">
        <v>1374</v>
      </c>
      <c r="H41" s="37">
        <v>1398</v>
      </c>
      <c r="I41" s="32">
        <v>1419</v>
      </c>
      <c r="J41" s="32">
        <v>1321</v>
      </c>
      <c r="K41" s="32">
        <v>1205</v>
      </c>
      <c r="L41" s="32">
        <v>1112</v>
      </c>
      <c r="M41" s="31">
        <v>1190</v>
      </c>
      <c r="N41" s="12">
        <f t="shared" ca="1" si="6"/>
        <v>4828</v>
      </c>
      <c r="O41" s="53">
        <f t="shared" ca="1" si="7"/>
        <v>3.4527640706572264E-2</v>
      </c>
      <c r="P41" s="49">
        <f t="shared" ca="1" si="3"/>
        <v>-0.16180203045685279</v>
      </c>
      <c r="Q41" s="44">
        <f t="shared" ca="1" si="3"/>
        <v>-0.12299854439592431</v>
      </c>
      <c r="R41" s="44">
        <f t="shared" ca="1" si="3"/>
        <v>-0.20457796852646637</v>
      </c>
      <c r="S41" s="44">
        <f t="shared" ca="1" si="3"/>
        <v>-0.1613812544045102</v>
      </c>
      <c r="T41" s="51">
        <f t="shared" ca="1" si="4"/>
        <v>-0.16282295821050807</v>
      </c>
      <c r="U41" s="9"/>
      <c r="V41" s="14"/>
    </row>
    <row r="42" spans="1:22" x14ac:dyDescent="0.25">
      <c r="A42" t="s">
        <v>301</v>
      </c>
      <c r="C42" s="60" t="s">
        <v>34</v>
      </c>
      <c r="D42" s="6" t="s">
        <v>49</v>
      </c>
      <c r="E42" s="31">
        <v>216</v>
      </c>
      <c r="F42" s="32">
        <v>277</v>
      </c>
      <c r="G42" s="32">
        <v>233</v>
      </c>
      <c r="H42" s="37">
        <v>285</v>
      </c>
      <c r="I42" s="32">
        <v>222</v>
      </c>
      <c r="J42" s="32">
        <v>250</v>
      </c>
      <c r="K42" s="32">
        <v>195</v>
      </c>
      <c r="L42" s="32">
        <v>178</v>
      </c>
      <c r="M42" s="31">
        <v>167</v>
      </c>
      <c r="N42" s="12">
        <f t="shared" ca="1" si="6"/>
        <v>790</v>
      </c>
      <c r="O42" s="53">
        <f t="shared" ca="1" si="7"/>
        <v>5.6497175141242938E-3</v>
      </c>
      <c r="P42" s="49">
        <f t="shared" ca="1" si="3"/>
        <v>-9.7472924187725629E-2</v>
      </c>
      <c r="Q42" s="44">
        <f t="shared" ca="1" si="3"/>
        <v>-0.1630901287553648</v>
      </c>
      <c r="R42" s="44">
        <f t="shared" ca="1" si="3"/>
        <v>-0.37543859649122807</v>
      </c>
      <c r="S42" s="44">
        <f t="shared" ca="1" si="3"/>
        <v>-0.24774774774774774</v>
      </c>
      <c r="T42" s="51">
        <f t="shared" ca="1" si="4"/>
        <v>-0.22320550639134709</v>
      </c>
      <c r="U42" s="9"/>
      <c r="V42" s="14"/>
    </row>
    <row r="43" spans="1:22" x14ac:dyDescent="0.25">
      <c r="A43" t="s">
        <v>302</v>
      </c>
      <c r="C43" s="60" t="s">
        <v>34</v>
      </c>
      <c r="D43" s="6" t="s">
        <v>50</v>
      </c>
      <c r="E43" s="31">
        <v>326</v>
      </c>
      <c r="F43" s="32">
        <v>348</v>
      </c>
      <c r="G43" s="32">
        <v>311</v>
      </c>
      <c r="H43" s="37">
        <v>339</v>
      </c>
      <c r="I43" s="32">
        <v>302</v>
      </c>
      <c r="J43" s="32">
        <v>331</v>
      </c>
      <c r="K43" s="32">
        <v>303</v>
      </c>
      <c r="L43" s="32">
        <v>283</v>
      </c>
      <c r="M43" s="31">
        <v>291</v>
      </c>
      <c r="N43" s="12">
        <f t="shared" ca="1" si="6"/>
        <v>1208</v>
      </c>
      <c r="O43" s="53">
        <f t="shared" ca="1" si="7"/>
        <v>8.6390617178001856E-3</v>
      </c>
      <c r="P43" s="49">
        <f t="shared" ca="1" si="3"/>
        <v>-4.8850574712643681E-2</v>
      </c>
      <c r="Q43" s="44">
        <f t="shared" ca="1" si="3"/>
        <v>-2.5723472668810289E-2</v>
      </c>
      <c r="R43" s="44">
        <f t="shared" ca="1" si="3"/>
        <v>-0.16519174041297935</v>
      </c>
      <c r="S43" s="44">
        <f t="shared" ca="1" si="3"/>
        <v>-3.6423841059602648E-2</v>
      </c>
      <c r="T43" s="51">
        <f t="shared" ca="1" si="4"/>
        <v>-7.0769230769230765E-2</v>
      </c>
      <c r="U43" s="9"/>
      <c r="V43" s="14"/>
    </row>
    <row r="44" spans="1:22" x14ac:dyDescent="0.25">
      <c r="A44" t="s">
        <v>303</v>
      </c>
      <c r="C44" s="60" t="s">
        <v>34</v>
      </c>
      <c r="D44" s="6" t="s">
        <v>51</v>
      </c>
      <c r="E44" s="31">
        <v>1654</v>
      </c>
      <c r="F44" s="32">
        <v>1733</v>
      </c>
      <c r="G44" s="32">
        <v>2521</v>
      </c>
      <c r="H44" s="37">
        <v>1797</v>
      </c>
      <c r="I44" s="32">
        <v>1684</v>
      </c>
      <c r="J44" s="32">
        <v>2094</v>
      </c>
      <c r="K44" s="32">
        <v>1906</v>
      </c>
      <c r="L44" s="32">
        <v>1627</v>
      </c>
      <c r="M44" s="31">
        <v>1832</v>
      </c>
      <c r="N44" s="12">
        <f t="shared" ca="1" si="6"/>
        <v>7459</v>
      </c>
      <c r="O44" s="53">
        <f t="shared" ca="1" si="7"/>
        <v>5.3343345490953299E-2</v>
      </c>
      <c r="P44" s="49">
        <f t="shared" ca="1" si="3"/>
        <v>0.20830929024812464</v>
      </c>
      <c r="Q44" s="44">
        <f t="shared" ca="1" si="3"/>
        <v>-0.24395081316937722</v>
      </c>
      <c r="R44" s="44">
        <f t="shared" ca="1" si="3"/>
        <v>-9.4602114635503623E-2</v>
      </c>
      <c r="S44" s="44">
        <f t="shared" ca="1" si="3"/>
        <v>8.7885985748218529E-2</v>
      </c>
      <c r="T44" s="51">
        <f t="shared" ca="1" si="4"/>
        <v>-3.5681965093729798E-2</v>
      </c>
      <c r="U44" s="9"/>
      <c r="V44" s="14"/>
    </row>
    <row r="45" spans="1:22" x14ac:dyDescent="0.25">
      <c r="A45" t="s">
        <v>304</v>
      </c>
      <c r="C45" s="60" t="s">
        <v>34</v>
      </c>
      <c r="D45" s="6" t="s">
        <v>52</v>
      </c>
      <c r="E45" s="31">
        <v>842</v>
      </c>
      <c r="F45" s="32">
        <v>850</v>
      </c>
      <c r="G45" s="32">
        <v>958</v>
      </c>
      <c r="H45" s="37">
        <v>990</v>
      </c>
      <c r="I45" s="32">
        <v>673</v>
      </c>
      <c r="J45" s="32">
        <v>726</v>
      </c>
      <c r="K45" s="32">
        <v>637</v>
      </c>
      <c r="L45" s="32">
        <v>634</v>
      </c>
      <c r="M45" s="31">
        <v>496</v>
      </c>
      <c r="N45" s="12">
        <f t="shared" ca="1" si="6"/>
        <v>2493</v>
      </c>
      <c r="O45" s="53">
        <f t="shared" ca="1" si="7"/>
        <v>1.7828792104698562E-2</v>
      </c>
      <c r="P45" s="49">
        <f t="shared" ca="1" si="3"/>
        <v>-0.14588235294117646</v>
      </c>
      <c r="Q45" s="44">
        <f t="shared" ca="1" si="3"/>
        <v>-0.33507306889352817</v>
      </c>
      <c r="R45" s="44">
        <f t="shared" ca="1" si="3"/>
        <v>-0.35959595959595958</v>
      </c>
      <c r="S45" s="44">
        <f t="shared" ca="1" si="3"/>
        <v>-0.26300148588410105</v>
      </c>
      <c r="T45" s="51">
        <f t="shared" ca="1" si="4"/>
        <v>-0.28176318063958511</v>
      </c>
      <c r="U45" s="9"/>
      <c r="V45" s="14"/>
    </row>
    <row r="46" spans="1:22" x14ac:dyDescent="0.25">
      <c r="A46" t="s">
        <v>305</v>
      </c>
      <c r="C46" s="60" t="s">
        <v>34</v>
      </c>
      <c r="D46" s="6" t="s">
        <v>53</v>
      </c>
      <c r="E46" s="31">
        <v>398</v>
      </c>
      <c r="F46" s="32">
        <v>528</v>
      </c>
      <c r="G46" s="32">
        <v>690</v>
      </c>
      <c r="H46" s="37">
        <v>615</v>
      </c>
      <c r="I46" s="32">
        <v>250</v>
      </c>
      <c r="J46" s="32">
        <v>206</v>
      </c>
      <c r="K46" s="32">
        <v>158</v>
      </c>
      <c r="L46" s="32">
        <v>147</v>
      </c>
      <c r="M46" s="31">
        <v>0</v>
      </c>
      <c r="N46" s="12">
        <f t="shared" ca="1" si="6"/>
        <v>511</v>
      </c>
      <c r="O46" s="53">
        <f t="shared" ca="1" si="7"/>
        <v>3.6544375312879927E-3</v>
      </c>
      <c r="P46" s="49">
        <f t="shared" ca="1" si="3"/>
        <v>-0.60984848484848486</v>
      </c>
      <c r="Q46" s="44">
        <f t="shared" ca="1" si="3"/>
        <v>-0.77101449275362322</v>
      </c>
      <c r="R46" s="44">
        <f t="shared" ca="1" si="3"/>
        <v>-0.76097560975609757</v>
      </c>
      <c r="S46" s="44">
        <f t="shared" ca="1" si="3"/>
        <v>-1</v>
      </c>
      <c r="T46" s="51">
        <f t="shared" ca="1" si="4"/>
        <v>-0.75468074891982717</v>
      </c>
      <c r="U46" s="9"/>
      <c r="V46" s="14"/>
    </row>
    <row r="47" spans="1:22" x14ac:dyDescent="0.25">
      <c r="A47" t="s">
        <v>507</v>
      </c>
      <c r="C47" s="60" t="s">
        <v>34</v>
      </c>
      <c r="D47" s="6" t="s">
        <v>496</v>
      </c>
      <c r="E47" s="31">
        <v>0</v>
      </c>
      <c r="F47" s="32">
        <v>0</v>
      </c>
      <c r="G47" s="32">
        <v>0</v>
      </c>
      <c r="H47" s="37">
        <v>1</v>
      </c>
      <c r="I47" s="32">
        <v>256</v>
      </c>
      <c r="J47" s="32">
        <v>259</v>
      </c>
      <c r="K47" s="32">
        <v>202</v>
      </c>
      <c r="L47" s="32">
        <v>216</v>
      </c>
      <c r="M47" s="31">
        <v>262</v>
      </c>
      <c r="N47" s="12">
        <f t="shared" ca="1" si="6"/>
        <v>939</v>
      </c>
      <c r="O47" s="53">
        <f t="shared" ca="1" si="7"/>
        <v>6.7152971465350786E-3</v>
      </c>
      <c r="P47" s="49" t="str">
        <f t="shared" ca="1" si="3"/>
        <v>-</v>
      </c>
      <c r="Q47" s="44" t="str">
        <f t="shared" ca="1" si="3"/>
        <v>-</v>
      </c>
      <c r="R47" s="44" t="s">
        <v>10</v>
      </c>
      <c r="S47" s="44">
        <f t="shared" ca="1" si="3"/>
        <v>2.34375E-2</v>
      </c>
      <c r="T47" s="51">
        <f t="shared" ca="1" si="4"/>
        <v>2.6536964980544746</v>
      </c>
      <c r="U47" s="9"/>
      <c r="V47" s="14"/>
    </row>
    <row r="48" spans="1:22" x14ac:dyDescent="0.25">
      <c r="A48" t="s">
        <v>517</v>
      </c>
      <c r="C48" s="60" t="s">
        <v>34</v>
      </c>
      <c r="D48" s="6" t="s">
        <v>516</v>
      </c>
      <c r="E48" s="31">
        <v>0</v>
      </c>
      <c r="F48" s="32">
        <v>0</v>
      </c>
      <c r="G48" s="32">
        <v>0</v>
      </c>
      <c r="H48" s="37">
        <v>0</v>
      </c>
      <c r="I48" s="32">
        <v>0</v>
      </c>
      <c r="J48" s="32">
        <v>0</v>
      </c>
      <c r="K48" s="32">
        <v>0</v>
      </c>
      <c r="L48" s="32">
        <v>0</v>
      </c>
      <c r="M48" s="31">
        <v>219</v>
      </c>
      <c r="N48" s="12"/>
      <c r="O48" s="53"/>
      <c r="P48" s="49"/>
      <c r="Q48" s="44"/>
      <c r="R48" s="44"/>
      <c r="S48" s="44"/>
      <c r="T48" s="51"/>
      <c r="U48" s="9"/>
      <c r="V48" s="14"/>
    </row>
    <row r="49" spans="1:22" x14ac:dyDescent="0.25">
      <c r="A49" t="s">
        <v>522</v>
      </c>
      <c r="C49" s="60" t="s">
        <v>34</v>
      </c>
      <c r="D49" s="6" t="s">
        <v>518</v>
      </c>
      <c r="E49" s="31">
        <v>0</v>
      </c>
      <c r="F49" s="32">
        <v>0</v>
      </c>
      <c r="G49" s="32">
        <v>0</v>
      </c>
      <c r="H49" s="37">
        <v>0</v>
      </c>
      <c r="I49" s="32">
        <v>0</v>
      </c>
      <c r="J49" s="32">
        <v>0</v>
      </c>
      <c r="K49" s="32">
        <v>0</v>
      </c>
      <c r="L49" s="32">
        <v>0</v>
      </c>
      <c r="M49" s="31">
        <v>296</v>
      </c>
      <c r="N49" s="12"/>
      <c r="O49" s="53"/>
      <c r="P49" s="49"/>
      <c r="Q49" s="44"/>
      <c r="R49" s="44"/>
      <c r="S49" s="44"/>
      <c r="T49" s="51"/>
      <c r="U49" s="9"/>
      <c r="V49" s="14"/>
    </row>
    <row r="50" spans="1:22" x14ac:dyDescent="0.25">
      <c r="A50" t="s">
        <v>523</v>
      </c>
      <c r="C50" s="60" t="s">
        <v>34</v>
      </c>
      <c r="D50" s="6" t="s">
        <v>519</v>
      </c>
      <c r="E50" s="31">
        <v>0</v>
      </c>
      <c r="F50" s="32">
        <v>0</v>
      </c>
      <c r="G50" s="32">
        <v>0</v>
      </c>
      <c r="H50" s="37">
        <v>0</v>
      </c>
      <c r="I50" s="32">
        <v>0</v>
      </c>
      <c r="J50" s="32">
        <v>0</v>
      </c>
      <c r="K50" s="32">
        <v>0</v>
      </c>
      <c r="L50" s="32">
        <v>2</v>
      </c>
      <c r="M50" s="31">
        <v>466</v>
      </c>
      <c r="N50" s="12"/>
      <c r="O50" s="53"/>
      <c r="P50" s="49"/>
      <c r="Q50" s="44"/>
      <c r="R50" s="44"/>
      <c r="S50" s="44"/>
      <c r="T50" s="51"/>
      <c r="U50" s="9"/>
      <c r="V50" s="14"/>
    </row>
    <row r="51" spans="1:22" x14ac:dyDescent="0.25">
      <c r="A51" t="s">
        <v>524</v>
      </c>
      <c r="C51" s="60" t="s">
        <v>34</v>
      </c>
      <c r="D51" s="6" t="s">
        <v>520</v>
      </c>
      <c r="E51" s="31">
        <v>0</v>
      </c>
      <c r="F51" s="32">
        <v>0</v>
      </c>
      <c r="G51" s="32">
        <v>0</v>
      </c>
      <c r="H51" s="37">
        <v>0</v>
      </c>
      <c r="I51" s="32">
        <v>0</v>
      </c>
      <c r="J51" s="32">
        <v>0</v>
      </c>
      <c r="K51" s="32">
        <v>0</v>
      </c>
      <c r="L51" s="32">
        <v>0</v>
      </c>
      <c r="M51" s="31">
        <v>132</v>
      </c>
      <c r="N51" s="12"/>
      <c r="O51" s="53"/>
      <c r="P51" s="49"/>
      <c r="Q51" s="44"/>
      <c r="R51" s="44"/>
      <c r="S51" s="44"/>
      <c r="T51" s="51"/>
      <c r="U51" s="9"/>
      <c r="V51" s="14"/>
    </row>
    <row r="52" spans="1:22" x14ac:dyDescent="0.25">
      <c r="A52" t="s">
        <v>525</v>
      </c>
      <c r="C52" s="60" t="s">
        <v>34</v>
      </c>
      <c r="D52" s="6" t="s">
        <v>521</v>
      </c>
      <c r="E52" s="31">
        <v>0</v>
      </c>
      <c r="F52" s="32">
        <v>0</v>
      </c>
      <c r="G52" s="32">
        <v>0</v>
      </c>
      <c r="H52" s="37">
        <v>0</v>
      </c>
      <c r="I52" s="32">
        <v>0</v>
      </c>
      <c r="J52" s="32">
        <v>0</v>
      </c>
      <c r="K52" s="32">
        <v>0</v>
      </c>
      <c r="L52" s="32">
        <v>0</v>
      </c>
      <c r="M52" s="31">
        <v>549</v>
      </c>
      <c r="N52" s="12"/>
      <c r="O52" s="53"/>
      <c r="P52" s="49"/>
      <c r="Q52" s="44"/>
      <c r="R52" s="44"/>
      <c r="S52" s="44"/>
      <c r="T52" s="51"/>
      <c r="U52" s="9"/>
      <c r="V52" s="14"/>
    </row>
    <row r="53" spans="1:22" x14ac:dyDescent="0.25">
      <c r="A53" t="s">
        <v>306</v>
      </c>
      <c r="C53" s="60" t="s">
        <v>34</v>
      </c>
      <c r="D53" s="6" t="s">
        <v>54</v>
      </c>
      <c r="E53" s="31">
        <v>10159</v>
      </c>
      <c r="F53" s="32">
        <v>11690</v>
      </c>
      <c r="G53" s="32">
        <v>10466</v>
      </c>
      <c r="H53" s="37">
        <v>10499</v>
      </c>
      <c r="I53" s="32">
        <v>9458</v>
      </c>
      <c r="J53" s="32">
        <v>9866</v>
      </c>
      <c r="K53" s="32">
        <v>9001</v>
      </c>
      <c r="L53" s="32">
        <v>8918</v>
      </c>
      <c r="M53" s="31">
        <v>7123</v>
      </c>
      <c r="N53" s="12">
        <f t="shared" ca="1" si="6"/>
        <v>34908</v>
      </c>
      <c r="O53" s="53">
        <f t="shared" ca="1" si="7"/>
        <v>0.24964599871272258</v>
      </c>
      <c r="P53" s="49">
        <f t="shared" ca="1" si="3"/>
        <v>-0.15603079555175364</v>
      </c>
      <c r="Q53" s="44">
        <f t="shared" ca="1" si="3"/>
        <v>-0.13997706860309575</v>
      </c>
      <c r="R53" s="44">
        <f t="shared" ca="1" si="3"/>
        <v>-0.15058577007334031</v>
      </c>
      <c r="S53" s="44">
        <f t="shared" ca="1" si="3"/>
        <v>-0.24688094734616198</v>
      </c>
      <c r="T53" s="51">
        <f t="shared" ca="1" si="4"/>
        <v>-0.17108731270629021</v>
      </c>
      <c r="U53" s="9"/>
      <c r="V53" s="14"/>
    </row>
    <row r="54" spans="1:22" ht="16.5" thickBot="1" x14ac:dyDescent="0.3">
      <c r="A54" t="s">
        <v>538</v>
      </c>
      <c r="C54" s="60" t="s">
        <v>34</v>
      </c>
      <c r="D54" s="6" t="s">
        <v>515</v>
      </c>
      <c r="E54" s="31">
        <v>3051</v>
      </c>
      <c r="F54" s="32">
        <v>3647</v>
      </c>
      <c r="G54" s="32">
        <v>4716</v>
      </c>
      <c r="H54" s="37">
        <v>4647</v>
      </c>
      <c r="I54" s="32">
        <v>5932</v>
      </c>
      <c r="J54" s="32">
        <v>7457</v>
      </c>
      <c r="K54" s="32">
        <v>6960</v>
      </c>
      <c r="L54" s="32">
        <v>7355</v>
      </c>
      <c r="M54" s="31">
        <v>7063</v>
      </c>
      <c r="N54" s="12">
        <f t="shared" ca="1" si="6"/>
        <v>28835</v>
      </c>
      <c r="O54" s="53">
        <f t="shared" ca="1" si="7"/>
        <v>0.20621468926553671</v>
      </c>
      <c r="P54" s="49">
        <f t="shared" ca="1" si="3"/>
        <v>1.0446942692624075</v>
      </c>
      <c r="Q54" s="44">
        <f t="shared" ca="1" si="3"/>
        <v>0.4758269720101781</v>
      </c>
      <c r="R54" s="44">
        <f t="shared" ca="1" si="3"/>
        <v>0.58274155369055303</v>
      </c>
      <c r="S54" s="44">
        <f t="shared" ca="1" si="3"/>
        <v>0.19066082265677681</v>
      </c>
      <c r="T54" s="51">
        <f t="shared" ca="1" si="4"/>
        <v>0.52227853447365646</v>
      </c>
      <c r="U54" s="9"/>
      <c r="V54" s="14"/>
    </row>
    <row r="55" spans="1:22" ht="16.5" thickBot="1" x14ac:dyDescent="0.3">
      <c r="A55" t="s">
        <v>307</v>
      </c>
      <c r="C55" s="61" t="s">
        <v>34</v>
      </c>
      <c r="D55" s="117" t="s">
        <v>33</v>
      </c>
      <c r="E55" s="118">
        <v>33654</v>
      </c>
      <c r="F55" s="119">
        <f>SUBTOTAL(9,F30:F54)</f>
        <v>38303</v>
      </c>
      <c r="G55" s="120">
        <v>37644</v>
      </c>
      <c r="H55" s="121">
        <f t="shared" ref="H55:M55" si="8">SUBTOTAL(9,H30:H54)</f>
        <v>37131</v>
      </c>
      <c r="I55" s="122">
        <f t="shared" si="8"/>
        <v>35509</v>
      </c>
      <c r="J55" s="122">
        <f t="shared" si="8"/>
        <v>37833</v>
      </c>
      <c r="K55" s="122">
        <f t="shared" si="8"/>
        <v>34902</v>
      </c>
      <c r="L55" s="122">
        <f t="shared" si="8"/>
        <v>34376</v>
      </c>
      <c r="M55" s="118">
        <f t="shared" si="8"/>
        <v>32719</v>
      </c>
      <c r="N55" s="123">
        <f t="shared" ref="N55:N95" ca="1" si="9">SUM(OFFSET(N55,0,-4,1,4))</f>
        <v>139830</v>
      </c>
      <c r="O55" s="92">
        <f ca="1">SUM(N55/$N$274)</f>
        <v>2.4410511376034998E-2</v>
      </c>
      <c r="P55" s="124">
        <f t="shared" ca="1" si="3"/>
        <v>-1.2270579327989974E-2</v>
      </c>
      <c r="Q55" s="91">
        <f t="shared" ca="1" si="3"/>
        <v>-7.2840293273828502E-2</v>
      </c>
      <c r="R55" s="91">
        <f t="shared" ca="1" si="3"/>
        <v>-7.4196762812744066E-2</v>
      </c>
      <c r="S55" s="91">
        <f t="shared" ca="1" si="3"/>
        <v>-7.8571629727674674E-2</v>
      </c>
      <c r="T55" s="124">
        <f t="shared" ca="1" si="4"/>
        <v>-5.8935169294756611E-2</v>
      </c>
      <c r="U55" s="9"/>
      <c r="V55" s="14"/>
    </row>
    <row r="56" spans="1:22" x14ac:dyDescent="0.25">
      <c r="A56" t="s">
        <v>308</v>
      </c>
      <c r="C56" s="59" t="s">
        <v>55</v>
      </c>
      <c r="D56" s="13" t="s">
        <v>56</v>
      </c>
      <c r="E56" s="30">
        <v>11107</v>
      </c>
      <c r="F56" s="33">
        <v>11355</v>
      </c>
      <c r="G56" s="33">
        <v>9774</v>
      </c>
      <c r="H56" s="36">
        <v>10103</v>
      </c>
      <c r="I56" s="33">
        <v>7944</v>
      </c>
      <c r="J56" s="33">
        <v>8211</v>
      </c>
      <c r="K56" s="33">
        <v>7379</v>
      </c>
      <c r="L56" s="33">
        <v>8332</v>
      </c>
      <c r="M56" s="30">
        <v>7164</v>
      </c>
      <c r="N56" s="11">
        <f t="shared" ca="1" si="6"/>
        <v>31086</v>
      </c>
      <c r="O56" s="52">
        <f ca="1">SUM(N56/$N$95)</f>
        <v>2.0442802438195146E-2</v>
      </c>
      <c r="P56" s="48">
        <f t="shared" ca="1" si="3"/>
        <v>-0.27688243064729195</v>
      </c>
      <c r="Q56" s="42">
        <f t="shared" ca="1" si="3"/>
        <v>-0.24503785553509311</v>
      </c>
      <c r="R56" s="42">
        <f t="shared" ca="1" si="3"/>
        <v>-0.17529446699000298</v>
      </c>
      <c r="S56" s="42">
        <f t="shared" ca="1" si="3"/>
        <v>-9.8187311178247735E-2</v>
      </c>
      <c r="T56" s="50">
        <f t="shared" ca="1" si="4"/>
        <v>-0.20650398202981418</v>
      </c>
      <c r="U56" s="9"/>
      <c r="V56" s="14"/>
    </row>
    <row r="57" spans="1:22" x14ac:dyDescent="0.25">
      <c r="A57" t="s">
        <v>309</v>
      </c>
      <c r="C57" s="60" t="s">
        <v>55</v>
      </c>
      <c r="D57" s="6" t="s">
        <v>57</v>
      </c>
      <c r="E57" s="31">
        <v>2526</v>
      </c>
      <c r="F57" s="32">
        <v>2639</v>
      </c>
      <c r="G57" s="32">
        <v>2482</v>
      </c>
      <c r="H57" s="37">
        <v>3019</v>
      </c>
      <c r="I57" s="32">
        <v>2397</v>
      </c>
      <c r="J57" s="32">
        <v>2593</v>
      </c>
      <c r="K57" s="32">
        <v>2573</v>
      </c>
      <c r="L57" s="32">
        <v>3483</v>
      </c>
      <c r="M57" s="31">
        <v>2871</v>
      </c>
      <c r="N57" s="12">
        <f t="shared" ca="1" si="6"/>
        <v>11520</v>
      </c>
      <c r="O57" s="53">
        <f t="shared" ref="O57:O94" ca="1" si="10">SUM(N57/$N$95)</f>
        <v>7.5757924495917159E-3</v>
      </c>
      <c r="P57" s="49">
        <f t="shared" ca="1" si="3"/>
        <v>-1.7430845017051912E-2</v>
      </c>
      <c r="Q57" s="44">
        <f t="shared" ca="1" si="3"/>
        <v>3.6663980660757454E-2</v>
      </c>
      <c r="R57" s="44">
        <f t="shared" ca="1" si="3"/>
        <v>0.15369327591917853</v>
      </c>
      <c r="S57" s="44">
        <f t="shared" ca="1" si="3"/>
        <v>0.19774718397997496</v>
      </c>
      <c r="T57" s="51">
        <f t="shared" ca="1" si="4"/>
        <v>9.3290310335009966E-2</v>
      </c>
      <c r="U57" s="9"/>
      <c r="V57" s="14"/>
    </row>
    <row r="58" spans="1:22" x14ac:dyDescent="0.25">
      <c r="A58" t="s">
        <v>310</v>
      </c>
      <c r="C58" s="60" t="s">
        <v>55</v>
      </c>
      <c r="D58" s="6" t="s">
        <v>58</v>
      </c>
      <c r="E58" s="31">
        <v>19726</v>
      </c>
      <c r="F58" s="32">
        <v>19287</v>
      </c>
      <c r="G58" s="32">
        <v>17801</v>
      </c>
      <c r="H58" s="37">
        <v>19701</v>
      </c>
      <c r="I58" s="32">
        <v>18120</v>
      </c>
      <c r="J58" s="32">
        <v>17827</v>
      </c>
      <c r="K58" s="32">
        <v>16589</v>
      </c>
      <c r="L58" s="32">
        <v>18258</v>
      </c>
      <c r="M58" s="31">
        <v>16778</v>
      </c>
      <c r="N58" s="12">
        <f t="shared" ca="1" si="6"/>
        <v>69452</v>
      </c>
      <c r="O58" s="53">
        <f t="shared" ca="1" si="10"/>
        <v>4.567308482717395E-2</v>
      </c>
      <c r="P58" s="49">
        <f t="shared" ca="1" si="3"/>
        <v>-7.569865712656193E-2</v>
      </c>
      <c r="Q58" s="44">
        <f t="shared" ca="1" si="3"/>
        <v>-6.8086062580753892E-2</v>
      </c>
      <c r="R58" s="44">
        <f t="shared" ca="1" si="3"/>
        <v>-7.3245012943505411E-2</v>
      </c>
      <c r="S58" s="44">
        <f t="shared" ca="1" si="3"/>
        <v>-7.4061810154525384E-2</v>
      </c>
      <c r="T58" s="51">
        <f t="shared" ca="1" si="4"/>
        <v>-7.2848389379113324E-2</v>
      </c>
      <c r="U58" s="9"/>
      <c r="V58" s="14"/>
    </row>
    <row r="59" spans="1:22" x14ac:dyDescent="0.25">
      <c r="A59" t="s">
        <v>311</v>
      </c>
      <c r="C59" s="60" t="s">
        <v>55</v>
      </c>
      <c r="D59" s="6" t="s">
        <v>59</v>
      </c>
      <c r="E59" s="31">
        <v>15505</v>
      </c>
      <c r="F59" s="32">
        <v>14798</v>
      </c>
      <c r="G59" s="32">
        <v>14562</v>
      </c>
      <c r="H59" s="37">
        <v>15028</v>
      </c>
      <c r="I59" s="32">
        <v>13626</v>
      </c>
      <c r="J59" s="32">
        <v>13327</v>
      </c>
      <c r="K59" s="32">
        <v>12053</v>
      </c>
      <c r="L59" s="32">
        <v>14167</v>
      </c>
      <c r="M59" s="31">
        <v>0</v>
      </c>
      <c r="N59" s="12">
        <f t="shared" ca="1" si="6"/>
        <v>39547</v>
      </c>
      <c r="O59" s="53">
        <f t="shared" ca="1" si="10"/>
        <v>2.6006932639236424E-2</v>
      </c>
      <c r="P59" s="49">
        <f t="shared" ca="1" si="3"/>
        <v>-9.9405325043924853E-2</v>
      </c>
      <c r="Q59" s="44">
        <f t="shared" ca="1" si="3"/>
        <v>-0.17229776129652521</v>
      </c>
      <c r="R59" s="44">
        <f t="shared" ca="1" si="3"/>
        <v>-5.7293052967793454E-2</v>
      </c>
      <c r="S59" s="44">
        <f t="shared" ca="1" si="3"/>
        <v>-1</v>
      </c>
      <c r="T59" s="51">
        <f t="shared" ca="1" si="4"/>
        <v>-0.31831971593063746</v>
      </c>
      <c r="U59" s="9"/>
      <c r="V59" s="14"/>
    </row>
    <row r="60" spans="1:22" x14ac:dyDescent="0.25">
      <c r="A60" t="s">
        <v>312</v>
      </c>
      <c r="C60" s="60" t="s">
        <v>55</v>
      </c>
      <c r="D60" s="6" t="s">
        <v>60</v>
      </c>
      <c r="E60" s="31">
        <v>10212</v>
      </c>
      <c r="F60" s="32">
        <v>11262</v>
      </c>
      <c r="G60" s="32">
        <v>11255</v>
      </c>
      <c r="H60" s="37">
        <v>12888</v>
      </c>
      <c r="I60" s="32">
        <v>10410</v>
      </c>
      <c r="J60" s="32">
        <v>11072</v>
      </c>
      <c r="K60" s="32">
        <v>11162</v>
      </c>
      <c r="L60" s="32">
        <v>12320</v>
      </c>
      <c r="M60" s="31">
        <v>11054</v>
      </c>
      <c r="N60" s="12">
        <f t="shared" ca="1" si="6"/>
        <v>45608</v>
      </c>
      <c r="O60" s="53">
        <f t="shared" ca="1" si="10"/>
        <v>2.9992772746612759E-2</v>
      </c>
      <c r="P60" s="49">
        <f t="shared" ca="1" si="3"/>
        <v>-1.6870893269401527E-2</v>
      </c>
      <c r="Q60" s="44">
        <f t="shared" ca="1" si="3"/>
        <v>-8.2629942247889835E-3</v>
      </c>
      <c r="R60" s="44">
        <f t="shared" ca="1" si="3"/>
        <v>-4.4072004965859717E-2</v>
      </c>
      <c r="S60" s="44">
        <f t="shared" ca="1" si="3"/>
        <v>6.186359269932757E-2</v>
      </c>
      <c r="T60" s="51">
        <f t="shared" ca="1" si="4"/>
        <v>-4.5181709047255264E-3</v>
      </c>
      <c r="U60" s="9"/>
      <c r="V60" s="14"/>
    </row>
    <row r="61" spans="1:22" x14ac:dyDescent="0.25">
      <c r="A61" t="s">
        <v>313</v>
      </c>
      <c r="C61" s="60" t="s">
        <v>55</v>
      </c>
      <c r="D61" s="6" t="s">
        <v>61</v>
      </c>
      <c r="E61" s="31">
        <v>11636</v>
      </c>
      <c r="F61" s="32">
        <v>12204</v>
      </c>
      <c r="G61" s="32">
        <v>12363</v>
      </c>
      <c r="H61" s="37">
        <v>14208</v>
      </c>
      <c r="I61" s="32">
        <v>12183</v>
      </c>
      <c r="J61" s="32">
        <v>12785</v>
      </c>
      <c r="K61" s="32">
        <v>12889</v>
      </c>
      <c r="L61" s="32">
        <v>14416</v>
      </c>
      <c r="M61" s="31">
        <v>12525</v>
      </c>
      <c r="N61" s="12">
        <f t="shared" ca="1" si="6"/>
        <v>52615</v>
      </c>
      <c r="O61" s="53">
        <f t="shared" ca="1" si="10"/>
        <v>3.4600722199242026E-2</v>
      </c>
      <c r="P61" s="49">
        <f t="shared" ca="1" si="3"/>
        <v>4.7607341855129465E-2</v>
      </c>
      <c r="Q61" s="44">
        <f t="shared" ca="1" si="3"/>
        <v>4.2546307530534663E-2</v>
      </c>
      <c r="R61" s="44">
        <f t="shared" ca="1" si="3"/>
        <v>1.4639639639639639E-2</v>
      </c>
      <c r="S61" s="44">
        <f t="shared" ca="1" si="3"/>
        <v>2.807190347205122E-2</v>
      </c>
      <c r="T61" s="51">
        <f t="shared" ca="1" si="4"/>
        <v>3.251697476353075E-2</v>
      </c>
      <c r="U61" s="9"/>
      <c r="V61" s="14"/>
    </row>
    <row r="62" spans="1:22" x14ac:dyDescent="0.25">
      <c r="A62" t="s">
        <v>314</v>
      </c>
      <c r="C62" s="60" t="s">
        <v>55</v>
      </c>
      <c r="D62" s="6" t="s">
        <v>62</v>
      </c>
      <c r="E62" s="31">
        <v>6328</v>
      </c>
      <c r="F62" s="32">
        <v>6636</v>
      </c>
      <c r="G62" s="32">
        <v>6537</v>
      </c>
      <c r="H62" s="37">
        <v>7870</v>
      </c>
      <c r="I62" s="32">
        <v>6713</v>
      </c>
      <c r="J62" s="32">
        <v>6998</v>
      </c>
      <c r="K62" s="32">
        <v>6475</v>
      </c>
      <c r="L62" s="32">
        <v>8116</v>
      </c>
      <c r="M62" s="31">
        <v>6949</v>
      </c>
      <c r="N62" s="12">
        <f t="shared" ca="1" si="6"/>
        <v>28538</v>
      </c>
      <c r="O62" s="53">
        <f t="shared" ca="1" si="10"/>
        <v>1.8767184455420867E-2</v>
      </c>
      <c r="P62" s="49">
        <f t="shared" ca="1" si="3"/>
        <v>5.4550934297769742E-2</v>
      </c>
      <c r="Q62" s="44">
        <f t="shared" ca="1" si="3"/>
        <v>-9.4844729998470254E-3</v>
      </c>
      <c r="R62" s="44">
        <f t="shared" ca="1" si="3"/>
        <v>3.1257941550190599E-2</v>
      </c>
      <c r="S62" s="44">
        <f t="shared" ca="1" si="3"/>
        <v>3.5155668106658725E-2</v>
      </c>
      <c r="T62" s="51">
        <f t="shared" ca="1" si="4"/>
        <v>2.8174088485372534E-2</v>
      </c>
      <c r="U62" s="9"/>
      <c r="V62" s="14"/>
    </row>
    <row r="63" spans="1:22" x14ac:dyDescent="0.25">
      <c r="A63" t="s">
        <v>315</v>
      </c>
      <c r="C63" s="60" t="s">
        <v>55</v>
      </c>
      <c r="D63" s="6" t="s">
        <v>63</v>
      </c>
      <c r="E63" s="31">
        <v>44282</v>
      </c>
      <c r="F63" s="32">
        <v>46332</v>
      </c>
      <c r="G63" s="32">
        <v>48183</v>
      </c>
      <c r="H63" s="37">
        <v>54494</v>
      </c>
      <c r="I63" s="32">
        <v>47972</v>
      </c>
      <c r="J63" s="32">
        <v>53048</v>
      </c>
      <c r="K63" s="32">
        <v>52663</v>
      </c>
      <c r="L63" s="32">
        <v>58313</v>
      </c>
      <c r="M63" s="31">
        <v>52252</v>
      </c>
      <c r="N63" s="12">
        <f t="shared" ca="1" si="6"/>
        <v>216276</v>
      </c>
      <c r="O63" s="53">
        <f t="shared" ca="1" si="10"/>
        <v>0.14222761179061613</v>
      </c>
      <c r="P63" s="49">
        <f t="shared" ca="1" si="3"/>
        <v>0.1449538116204783</v>
      </c>
      <c r="Q63" s="44">
        <f t="shared" ca="1" si="3"/>
        <v>9.2978851462133943E-2</v>
      </c>
      <c r="R63" s="44">
        <f t="shared" ca="1" si="3"/>
        <v>7.0081109846955633E-2</v>
      </c>
      <c r="S63" s="44">
        <f t="shared" ca="1" si="3"/>
        <v>8.9218710914700239E-2</v>
      </c>
      <c r="T63" s="51">
        <f t="shared" ca="1" si="4"/>
        <v>9.7953609739010364E-2</v>
      </c>
      <c r="U63" s="9"/>
      <c r="V63" s="14"/>
    </row>
    <row r="64" spans="1:22" x14ac:dyDescent="0.25">
      <c r="A64" t="s">
        <v>316</v>
      </c>
      <c r="C64" s="60" t="s">
        <v>55</v>
      </c>
      <c r="D64" s="6" t="s">
        <v>64</v>
      </c>
      <c r="E64" s="31">
        <v>10247</v>
      </c>
      <c r="F64" s="32">
        <v>11128</v>
      </c>
      <c r="G64" s="32">
        <v>11769</v>
      </c>
      <c r="H64" s="37">
        <v>13400</v>
      </c>
      <c r="I64" s="32">
        <v>11908</v>
      </c>
      <c r="J64" s="32">
        <v>10534</v>
      </c>
      <c r="K64" s="32">
        <v>10314</v>
      </c>
      <c r="L64" s="32">
        <v>11113</v>
      </c>
      <c r="M64" s="31">
        <v>10297</v>
      </c>
      <c r="N64" s="12">
        <f t="shared" ca="1" si="6"/>
        <v>42258</v>
      </c>
      <c r="O64" s="53">
        <f t="shared" ca="1" si="10"/>
        <v>2.7789742824205446E-2</v>
      </c>
      <c r="P64" s="49">
        <f t="shared" ca="1" si="3"/>
        <v>-5.3378864126527675E-2</v>
      </c>
      <c r="Q64" s="44">
        <f t="shared" ca="1" si="3"/>
        <v>-0.12362987509559011</v>
      </c>
      <c r="R64" s="44">
        <f t="shared" ca="1" si="3"/>
        <v>-0.17067164179104477</v>
      </c>
      <c r="S64" s="44">
        <f t="shared" ca="1" si="3"/>
        <v>-0.13528720188108834</v>
      </c>
      <c r="T64" s="51">
        <f t="shared" ca="1" si="4"/>
        <v>-0.12336894513017321</v>
      </c>
      <c r="U64" s="9"/>
      <c r="V64" s="14"/>
    </row>
    <row r="65" spans="1:22" x14ac:dyDescent="0.25">
      <c r="A65" t="s">
        <v>317</v>
      </c>
      <c r="C65" s="60" t="s">
        <v>55</v>
      </c>
      <c r="D65" s="6" t="s">
        <v>65</v>
      </c>
      <c r="E65" s="31">
        <v>1099</v>
      </c>
      <c r="F65" s="32">
        <v>1037</v>
      </c>
      <c r="G65" s="32">
        <v>1146</v>
      </c>
      <c r="H65" s="37">
        <v>1327</v>
      </c>
      <c r="I65" s="32">
        <v>1166</v>
      </c>
      <c r="J65" s="32">
        <v>944</v>
      </c>
      <c r="K65" s="32">
        <v>930</v>
      </c>
      <c r="L65" s="32">
        <v>937</v>
      </c>
      <c r="M65" s="31">
        <v>939</v>
      </c>
      <c r="N65" s="12">
        <f t="shared" ca="1" si="6"/>
        <v>3750</v>
      </c>
      <c r="O65" s="53">
        <f t="shared" ca="1" si="10"/>
        <v>2.46607827135147E-3</v>
      </c>
      <c r="P65" s="49">
        <f t="shared" ca="1" si="3"/>
        <v>-8.9681774349083893E-2</v>
      </c>
      <c r="Q65" s="44">
        <f t="shared" ca="1" si="3"/>
        <v>-0.18848167539267016</v>
      </c>
      <c r="R65" s="44">
        <f t="shared" ca="1" si="3"/>
        <v>-0.29389600602863603</v>
      </c>
      <c r="S65" s="44">
        <f t="shared" ca="1" si="3"/>
        <v>-0.19468267581475129</v>
      </c>
      <c r="T65" s="51">
        <f t="shared" ca="1" si="4"/>
        <v>-0.19803250641573994</v>
      </c>
      <c r="U65" s="9"/>
      <c r="V65" s="14"/>
    </row>
    <row r="66" spans="1:22" x14ac:dyDescent="0.25">
      <c r="A66" t="s">
        <v>318</v>
      </c>
      <c r="C66" s="60" t="s">
        <v>55</v>
      </c>
      <c r="D66" s="6" t="s">
        <v>66</v>
      </c>
      <c r="E66" s="31">
        <v>16624</v>
      </c>
      <c r="F66" s="32">
        <v>16340</v>
      </c>
      <c r="G66" s="32">
        <v>15550</v>
      </c>
      <c r="H66" s="37">
        <v>16608</v>
      </c>
      <c r="I66" s="32">
        <v>14219</v>
      </c>
      <c r="J66" s="32">
        <v>13944</v>
      </c>
      <c r="K66" s="32">
        <v>12704</v>
      </c>
      <c r="L66" s="32">
        <v>14222</v>
      </c>
      <c r="M66" s="31">
        <v>12628</v>
      </c>
      <c r="N66" s="12">
        <f t="shared" ca="1" si="6"/>
        <v>53498</v>
      </c>
      <c r="O66" s="53">
        <f t="shared" ca="1" si="10"/>
        <v>3.5181401429536255E-2</v>
      </c>
      <c r="P66" s="49">
        <f t="shared" ca="1" si="3"/>
        <v>-0.14663402692778457</v>
      </c>
      <c r="Q66" s="44">
        <f t="shared" ca="1" si="3"/>
        <v>-0.18302250803858522</v>
      </c>
      <c r="R66" s="44">
        <f t="shared" ca="1" si="3"/>
        <v>-0.14366570327552985</v>
      </c>
      <c r="S66" s="44">
        <f t="shared" ca="1" si="3"/>
        <v>-0.11189253815317533</v>
      </c>
      <c r="T66" s="51">
        <f t="shared" ca="1" si="4"/>
        <v>-0.14699363808855653</v>
      </c>
      <c r="U66" s="9"/>
      <c r="V66" s="14"/>
    </row>
    <row r="67" spans="1:22" x14ac:dyDescent="0.25">
      <c r="A67" t="s">
        <v>319</v>
      </c>
      <c r="C67" s="60" t="s">
        <v>55</v>
      </c>
      <c r="D67" s="6" t="s">
        <v>67</v>
      </c>
      <c r="E67" s="31">
        <v>39355</v>
      </c>
      <c r="F67" s="32">
        <v>39404</v>
      </c>
      <c r="G67" s="32">
        <v>37239</v>
      </c>
      <c r="H67" s="37">
        <v>41196</v>
      </c>
      <c r="I67" s="32">
        <v>35095</v>
      </c>
      <c r="J67" s="32">
        <v>35260</v>
      </c>
      <c r="K67" s="32">
        <v>33246</v>
      </c>
      <c r="L67" s="32">
        <v>38696</v>
      </c>
      <c r="M67" s="31">
        <v>34836</v>
      </c>
      <c r="N67" s="12">
        <f t="shared" ca="1" si="6"/>
        <v>142038</v>
      </c>
      <c r="O67" s="53">
        <f t="shared" ca="1" si="10"/>
        <v>9.3407153468325357E-2</v>
      </c>
      <c r="P67" s="49">
        <f t="shared" ca="1" si="3"/>
        <v>-0.1051669881230332</v>
      </c>
      <c r="Q67" s="44">
        <f t="shared" ca="1" si="3"/>
        <v>-0.10722629501329252</v>
      </c>
      <c r="R67" s="44">
        <f t="shared" ca="1" si="3"/>
        <v>-6.0685503446936594E-2</v>
      </c>
      <c r="S67" s="44">
        <f t="shared" ca="1" si="3"/>
        <v>-7.3799686565037756E-3</v>
      </c>
      <c r="T67" s="51">
        <f t="shared" ca="1" si="4"/>
        <v>-7.1246420024324214E-2</v>
      </c>
      <c r="U67" s="9"/>
      <c r="V67" s="14"/>
    </row>
    <row r="68" spans="1:22" x14ac:dyDescent="0.25">
      <c r="A68" t="s">
        <v>320</v>
      </c>
      <c r="C68" s="60" t="s">
        <v>55</v>
      </c>
      <c r="D68" s="6" t="s">
        <v>68</v>
      </c>
      <c r="E68" s="31">
        <v>38430</v>
      </c>
      <c r="F68" s="32">
        <v>36318</v>
      </c>
      <c r="G68" s="32">
        <v>35222</v>
      </c>
      <c r="H68" s="37">
        <v>36910</v>
      </c>
      <c r="I68" s="32">
        <v>31198</v>
      </c>
      <c r="J68" s="32">
        <v>29820</v>
      </c>
      <c r="K68" s="32">
        <v>28735</v>
      </c>
      <c r="L68" s="32">
        <v>32931</v>
      </c>
      <c r="M68" s="31">
        <v>28862</v>
      </c>
      <c r="N68" s="12">
        <f t="shared" ca="1" si="6"/>
        <v>120348</v>
      </c>
      <c r="O68" s="53">
        <f t="shared" ca="1" si="10"/>
        <v>7.9143356746828458E-2</v>
      </c>
      <c r="P68" s="49">
        <f t="shared" ca="1" si="3"/>
        <v>-0.17891954402775484</v>
      </c>
      <c r="Q68" s="44">
        <f t="shared" ca="1" si="3"/>
        <v>-0.18417466356254614</v>
      </c>
      <c r="R68" s="44">
        <f t="shared" ca="1" si="3"/>
        <v>-0.10780276347873205</v>
      </c>
      <c r="S68" s="44">
        <f t="shared" ca="1" si="3"/>
        <v>-7.4876594653503437E-2</v>
      </c>
      <c r="T68" s="51">
        <f t="shared" ca="1" si="4"/>
        <v>-0.13820462878093492</v>
      </c>
      <c r="U68" s="9"/>
      <c r="V68" s="14"/>
    </row>
    <row r="69" spans="1:22" x14ac:dyDescent="0.25">
      <c r="A69" t="s">
        <v>321</v>
      </c>
      <c r="C69" s="60" t="s">
        <v>55</v>
      </c>
      <c r="D69" s="6" t="s">
        <v>69</v>
      </c>
      <c r="E69" s="31">
        <v>14034</v>
      </c>
      <c r="F69" s="32">
        <v>13932</v>
      </c>
      <c r="G69" s="32">
        <v>12465</v>
      </c>
      <c r="H69" s="37">
        <v>13802</v>
      </c>
      <c r="I69" s="32">
        <v>12244</v>
      </c>
      <c r="J69" s="32">
        <v>11729</v>
      </c>
      <c r="K69" s="32">
        <v>11196</v>
      </c>
      <c r="L69" s="32">
        <v>12815</v>
      </c>
      <c r="M69" s="31">
        <v>11890</v>
      </c>
      <c r="N69" s="12">
        <f t="shared" ca="1" si="6"/>
        <v>47630</v>
      </c>
      <c r="O69" s="53">
        <f t="shared" ca="1" si="10"/>
        <v>3.1322482150525473E-2</v>
      </c>
      <c r="P69" s="49">
        <f t="shared" ca="1" si="3"/>
        <v>-0.15812517944300891</v>
      </c>
      <c r="Q69" s="44">
        <f t="shared" ca="1" si="3"/>
        <v>-0.10180505415162455</v>
      </c>
      <c r="R69" s="44">
        <f t="shared" ca="1" si="3"/>
        <v>-7.151137516301985E-2</v>
      </c>
      <c r="S69" s="44">
        <f t="shared" ca="1" si="3"/>
        <v>-2.8912120222149625E-2</v>
      </c>
      <c r="T69" s="51">
        <f t="shared" ca="1" si="4"/>
        <v>-9.1775832808954488E-2</v>
      </c>
      <c r="U69" s="9"/>
      <c r="V69" s="14"/>
    </row>
    <row r="70" spans="1:22" x14ac:dyDescent="0.25">
      <c r="A70" t="s">
        <v>322</v>
      </c>
      <c r="C70" s="60" t="s">
        <v>55</v>
      </c>
      <c r="D70" s="6" t="s">
        <v>70</v>
      </c>
      <c r="E70" s="31">
        <v>18248</v>
      </c>
      <c r="F70" s="32">
        <v>17920</v>
      </c>
      <c r="G70" s="32">
        <v>17576</v>
      </c>
      <c r="H70" s="37">
        <v>19815</v>
      </c>
      <c r="I70" s="32">
        <v>17916</v>
      </c>
      <c r="J70" s="32">
        <v>18451</v>
      </c>
      <c r="K70" s="32">
        <v>17393</v>
      </c>
      <c r="L70" s="32">
        <v>19868</v>
      </c>
      <c r="M70" s="31">
        <v>19110</v>
      </c>
      <c r="N70" s="12">
        <f t="shared" ca="1" si="6"/>
        <v>74822</v>
      </c>
      <c r="O70" s="53">
        <f t="shared" ca="1" si="10"/>
        <v>4.9204508911749253E-2</v>
      </c>
      <c r="P70" s="49">
        <f t="shared" ca="1" si="3"/>
        <v>2.9631696428571427E-2</v>
      </c>
      <c r="Q70" s="44">
        <f t="shared" ca="1" si="3"/>
        <v>-1.0411925352753756E-2</v>
      </c>
      <c r="R70" s="44">
        <f t="shared" ca="1" si="3"/>
        <v>2.674741357557406E-3</v>
      </c>
      <c r="S70" s="44">
        <f t="shared" ca="1" si="3"/>
        <v>6.6644340254521095E-2</v>
      </c>
      <c r="T70" s="51">
        <f t="shared" ca="1" si="4"/>
        <v>2.1781583295778881E-2</v>
      </c>
      <c r="U70" s="9"/>
      <c r="V70" s="14"/>
    </row>
    <row r="71" spans="1:22" x14ac:dyDescent="0.25">
      <c r="A71" t="s">
        <v>323</v>
      </c>
      <c r="C71" s="60" t="s">
        <v>55</v>
      </c>
      <c r="D71" s="6" t="s">
        <v>71</v>
      </c>
      <c r="E71" s="31">
        <v>3642</v>
      </c>
      <c r="F71" s="32">
        <v>4354</v>
      </c>
      <c r="G71" s="32">
        <v>4017</v>
      </c>
      <c r="H71" s="37">
        <v>5003</v>
      </c>
      <c r="I71" s="32">
        <v>4423</v>
      </c>
      <c r="J71" s="32">
        <v>4739</v>
      </c>
      <c r="K71" s="32">
        <v>4648</v>
      </c>
      <c r="L71" s="32">
        <v>5095</v>
      </c>
      <c r="M71" s="31">
        <v>5021</v>
      </c>
      <c r="N71" s="12">
        <f t="shared" ca="1" si="6"/>
        <v>19503</v>
      </c>
      <c r="O71" s="53">
        <f t="shared" ca="1" si="10"/>
        <v>1.2825579873644726E-2</v>
      </c>
      <c r="P71" s="49">
        <f t="shared" ca="1" si="3"/>
        <v>8.8424437299035374E-2</v>
      </c>
      <c r="Q71" s="44">
        <f t="shared" ca="1" si="3"/>
        <v>0.1570823998008464</v>
      </c>
      <c r="R71" s="44">
        <f t="shared" ca="1" si="3"/>
        <v>1.8388966620027983E-2</v>
      </c>
      <c r="S71" s="44">
        <f t="shared" ca="1" si="3"/>
        <v>0.13520235134524078</v>
      </c>
      <c r="T71" s="51">
        <f t="shared" ca="1" si="4"/>
        <v>9.5858852615609377E-2</v>
      </c>
      <c r="U71" s="9"/>
      <c r="V71" s="14"/>
    </row>
    <row r="72" spans="1:22" x14ac:dyDescent="0.25">
      <c r="A72" t="s">
        <v>324</v>
      </c>
      <c r="C72" s="60" t="s">
        <v>55</v>
      </c>
      <c r="D72" s="6" t="s">
        <v>72</v>
      </c>
      <c r="E72" s="31">
        <v>6397</v>
      </c>
      <c r="F72" s="32">
        <v>10003</v>
      </c>
      <c r="G72" s="32">
        <v>10950</v>
      </c>
      <c r="H72" s="37">
        <v>9261</v>
      </c>
      <c r="I72" s="32">
        <v>7394</v>
      </c>
      <c r="J72" s="32">
        <v>9644</v>
      </c>
      <c r="K72" s="32">
        <v>11247</v>
      </c>
      <c r="L72" s="32">
        <v>10104</v>
      </c>
      <c r="M72" s="31">
        <v>8977</v>
      </c>
      <c r="N72" s="12">
        <f t="shared" ca="1" si="6"/>
        <v>39972</v>
      </c>
      <c r="O72" s="53">
        <f t="shared" ca="1" si="10"/>
        <v>2.628642150998959E-2</v>
      </c>
      <c r="P72" s="49">
        <f t="shared" ca="1" si="3"/>
        <v>-3.5889233230030994E-2</v>
      </c>
      <c r="Q72" s="44">
        <f t="shared" ca="1" si="3"/>
        <v>2.7123287671232878E-2</v>
      </c>
      <c r="R72" s="44">
        <f t="shared" ca="1" si="3"/>
        <v>9.1026886945254293E-2</v>
      </c>
      <c r="S72" s="44">
        <f t="shared" ca="1" si="3"/>
        <v>0.21409250743846361</v>
      </c>
      <c r="T72" s="51">
        <f t="shared" ca="1" si="4"/>
        <v>6.2858966177409062E-2</v>
      </c>
      <c r="U72" s="9"/>
      <c r="V72" s="14"/>
    </row>
    <row r="73" spans="1:22" x14ac:dyDescent="0.25">
      <c r="A73" t="s">
        <v>325</v>
      </c>
      <c r="C73" s="60" t="s">
        <v>55</v>
      </c>
      <c r="D73" s="6" t="s">
        <v>73</v>
      </c>
      <c r="E73" s="31">
        <v>2808</v>
      </c>
      <c r="F73" s="32">
        <v>2803</v>
      </c>
      <c r="G73" s="32">
        <v>2692</v>
      </c>
      <c r="H73" s="37">
        <v>3256</v>
      </c>
      <c r="I73" s="32">
        <v>3123</v>
      </c>
      <c r="J73" s="32">
        <v>2745</v>
      </c>
      <c r="K73" s="32">
        <v>2630</v>
      </c>
      <c r="L73" s="32">
        <v>3020</v>
      </c>
      <c r="M73" s="31">
        <v>2642</v>
      </c>
      <c r="N73" s="12">
        <f t="shared" ca="1" si="6"/>
        <v>11037</v>
      </c>
      <c r="O73" s="53">
        <f t="shared" ca="1" si="10"/>
        <v>7.2581615682416464E-3</v>
      </c>
      <c r="P73" s="49">
        <f t="shared" ca="1" si="3"/>
        <v>-2.0692115590438816E-2</v>
      </c>
      <c r="Q73" s="44">
        <f t="shared" ca="1" si="3"/>
        <v>-2.3031203566121844E-2</v>
      </c>
      <c r="R73" s="44">
        <f t="shared" ca="1" si="3"/>
        <v>-7.2481572481572484E-2</v>
      </c>
      <c r="S73" s="44">
        <f t="shared" ca="1" si="3"/>
        <v>-0.15401857188600704</v>
      </c>
      <c r="T73" s="51">
        <f t="shared" ca="1" si="4"/>
        <v>-7.0490146538655887E-2</v>
      </c>
      <c r="U73" s="9"/>
      <c r="V73" s="14"/>
    </row>
    <row r="74" spans="1:22" x14ac:dyDescent="0.25">
      <c r="A74" t="s">
        <v>326</v>
      </c>
      <c r="C74" s="60" t="s">
        <v>55</v>
      </c>
      <c r="D74" s="6" t="s">
        <v>74</v>
      </c>
      <c r="E74" s="31">
        <v>6043</v>
      </c>
      <c r="F74" s="32">
        <v>6379</v>
      </c>
      <c r="G74" s="32">
        <v>7232</v>
      </c>
      <c r="H74" s="37">
        <v>9024</v>
      </c>
      <c r="I74" s="32">
        <v>7770</v>
      </c>
      <c r="J74" s="32">
        <v>8572</v>
      </c>
      <c r="K74" s="32">
        <v>8735</v>
      </c>
      <c r="L74" s="32">
        <v>9269</v>
      </c>
      <c r="M74" s="31">
        <v>7857</v>
      </c>
      <c r="N74" s="12">
        <f t="shared" ca="1" si="6"/>
        <v>34433</v>
      </c>
      <c r="O74" s="53">
        <f t="shared" ca="1" si="10"/>
        <v>2.2643859497985377E-2</v>
      </c>
      <c r="P74" s="49">
        <f t="shared" ca="1" si="3"/>
        <v>0.34378429220881018</v>
      </c>
      <c r="Q74" s="44">
        <f t="shared" ca="1" si="3"/>
        <v>0.20782632743362831</v>
      </c>
      <c r="R74" s="44">
        <f t="shared" ca="1" si="3"/>
        <v>2.714982269503546E-2</v>
      </c>
      <c r="S74" s="44">
        <f t="shared" ca="1" si="3"/>
        <v>1.1196911196911196E-2</v>
      </c>
      <c r="T74" s="51">
        <f t="shared" ca="1" si="4"/>
        <v>0.13247821082058872</v>
      </c>
      <c r="U74" s="9"/>
      <c r="V74" s="14"/>
    </row>
    <row r="75" spans="1:22" x14ac:dyDescent="0.25">
      <c r="A75" t="s">
        <v>327</v>
      </c>
      <c r="C75" s="60" t="s">
        <v>55</v>
      </c>
      <c r="D75" s="6" t="s">
        <v>75</v>
      </c>
      <c r="E75" s="31">
        <v>3102</v>
      </c>
      <c r="F75" s="32">
        <v>2898</v>
      </c>
      <c r="G75" s="32">
        <v>3225</v>
      </c>
      <c r="H75" s="37">
        <v>3694</v>
      </c>
      <c r="I75" s="32">
        <v>3441</v>
      </c>
      <c r="J75" s="32">
        <v>3096</v>
      </c>
      <c r="K75" s="32">
        <v>2896</v>
      </c>
      <c r="L75" s="32">
        <v>2879</v>
      </c>
      <c r="M75" s="31">
        <v>2421</v>
      </c>
      <c r="N75" s="12">
        <f t="shared" ca="1" si="6"/>
        <v>11292</v>
      </c>
      <c r="O75" s="53">
        <f t="shared" ca="1" si="10"/>
        <v>7.4258548906935467E-3</v>
      </c>
      <c r="P75" s="49">
        <f t="shared" ca="1" si="3"/>
        <v>6.8322981366459631E-2</v>
      </c>
      <c r="Q75" s="44">
        <f t="shared" ca="1" si="3"/>
        <v>-0.102015503875969</v>
      </c>
      <c r="R75" s="44">
        <f t="shared" ca="1" si="3"/>
        <v>-0.22062804547915538</v>
      </c>
      <c r="S75" s="44">
        <f t="shared" ref="S75:S141" ca="1" si="11">IFERROR(SUM(OFFSET(S75,0,-6)-OFFSET(S75,0,-10))/OFFSET(S75,0,-10),"-")</f>
        <v>-0.29642545771578027</v>
      </c>
      <c r="T75" s="51">
        <f t="shared" ca="1" si="4"/>
        <v>-0.14828782621813244</v>
      </c>
      <c r="U75" s="9"/>
      <c r="V75" s="14"/>
    </row>
    <row r="76" spans="1:22" x14ac:dyDescent="0.25">
      <c r="A76" t="s">
        <v>328</v>
      </c>
      <c r="C76" s="60" t="s">
        <v>55</v>
      </c>
      <c r="D76" s="6" t="s">
        <v>76</v>
      </c>
      <c r="E76" s="31">
        <v>9243</v>
      </c>
      <c r="F76" s="32">
        <v>7643</v>
      </c>
      <c r="G76" s="32">
        <v>6530</v>
      </c>
      <c r="H76" s="37">
        <v>5554</v>
      </c>
      <c r="I76" s="32">
        <v>4315</v>
      </c>
      <c r="J76" s="32">
        <v>4439</v>
      </c>
      <c r="K76" s="32">
        <v>3976</v>
      </c>
      <c r="L76" s="32">
        <v>4456</v>
      </c>
      <c r="M76" s="31">
        <v>4178</v>
      </c>
      <c r="N76" s="12">
        <f t="shared" ca="1" si="6"/>
        <v>17049</v>
      </c>
      <c r="O76" s="53">
        <f t="shared" ca="1" si="10"/>
        <v>1.1211778252872324E-2</v>
      </c>
      <c r="P76" s="49">
        <f t="shared" ref="P76:R110" ca="1" si="12">IFERROR(SUM(OFFSET(P76,0,-6)-OFFSET(P76,0,-10))/OFFSET(P76,0,-10),"-")</f>
        <v>-0.41920711762396967</v>
      </c>
      <c r="Q76" s="44">
        <f t="shared" ca="1" si="12"/>
        <v>-0.39111791730474732</v>
      </c>
      <c r="R76" s="44">
        <f t="shared" ca="1" si="12"/>
        <v>-0.19769535469931582</v>
      </c>
      <c r="S76" s="44">
        <f t="shared" ca="1" si="11"/>
        <v>-3.1749710312862112E-2</v>
      </c>
      <c r="T76" s="51">
        <f t="shared" ref="T76:T142" ca="1" si="13">IFERROR(SUM(OFFSET(N76,0,0)-SUM(OFFSET(N76,0,-8,1,4)))/SUM(OFFSET(N76,0,-8,1,4)),"-")</f>
        <v>-0.29086598452707763</v>
      </c>
      <c r="U76" s="9"/>
      <c r="V76" s="14"/>
    </row>
    <row r="77" spans="1:22" x14ac:dyDescent="0.25">
      <c r="A77" t="s">
        <v>329</v>
      </c>
      <c r="C77" s="60" t="s">
        <v>55</v>
      </c>
      <c r="D77" s="6" t="s">
        <v>77</v>
      </c>
      <c r="E77" s="31">
        <v>229</v>
      </c>
      <c r="F77" s="32">
        <v>265</v>
      </c>
      <c r="G77" s="32">
        <v>230</v>
      </c>
      <c r="H77" s="37">
        <v>245</v>
      </c>
      <c r="I77" s="32">
        <v>181</v>
      </c>
      <c r="J77" s="32">
        <v>158</v>
      </c>
      <c r="K77" s="32">
        <v>166</v>
      </c>
      <c r="L77" s="32">
        <v>232</v>
      </c>
      <c r="M77" s="31">
        <v>148</v>
      </c>
      <c r="N77" s="12">
        <f t="shared" ca="1" si="6"/>
        <v>704</v>
      </c>
      <c r="O77" s="53">
        <f t="shared" ca="1" si="10"/>
        <v>4.6296509414171599E-4</v>
      </c>
      <c r="P77" s="49">
        <f t="shared" ca="1" si="12"/>
        <v>-0.4037735849056604</v>
      </c>
      <c r="Q77" s="44">
        <f t="shared" ca="1" si="12"/>
        <v>-0.27826086956521739</v>
      </c>
      <c r="R77" s="44">
        <f t="shared" ca="1" si="12"/>
        <v>-5.3061224489795916E-2</v>
      </c>
      <c r="S77" s="44">
        <f t="shared" ca="1" si="11"/>
        <v>-0.18232044198895028</v>
      </c>
      <c r="T77" s="51">
        <f t="shared" ca="1" si="13"/>
        <v>-0.23561346362649294</v>
      </c>
      <c r="U77" s="9"/>
      <c r="V77" s="14"/>
    </row>
    <row r="78" spans="1:22" x14ac:dyDescent="0.25">
      <c r="A78" t="s">
        <v>330</v>
      </c>
      <c r="C78" s="60" t="s">
        <v>55</v>
      </c>
      <c r="D78" s="6" t="s">
        <v>78</v>
      </c>
      <c r="E78" s="31">
        <v>105</v>
      </c>
      <c r="F78" s="32">
        <v>134</v>
      </c>
      <c r="G78" s="32">
        <v>108</v>
      </c>
      <c r="H78" s="37">
        <v>109</v>
      </c>
      <c r="I78" s="32">
        <v>84</v>
      </c>
      <c r="J78" s="32">
        <v>95</v>
      </c>
      <c r="K78" s="32">
        <v>85</v>
      </c>
      <c r="L78" s="32">
        <v>95</v>
      </c>
      <c r="M78" s="31">
        <v>96</v>
      </c>
      <c r="N78" s="12">
        <f t="shared" ca="1" si="6"/>
        <v>371</v>
      </c>
      <c r="O78" s="53">
        <f t="shared" ca="1" si="10"/>
        <v>2.4397734364570544E-4</v>
      </c>
      <c r="P78" s="49">
        <f t="shared" ca="1" si="12"/>
        <v>-0.29104477611940299</v>
      </c>
      <c r="Q78" s="44">
        <f t="shared" ca="1" si="12"/>
        <v>-0.21296296296296297</v>
      </c>
      <c r="R78" s="44">
        <f t="shared" ca="1" si="12"/>
        <v>-0.12844036697247707</v>
      </c>
      <c r="S78" s="44">
        <f t="shared" ca="1" si="11"/>
        <v>0.14285714285714285</v>
      </c>
      <c r="T78" s="51">
        <f t="shared" ca="1" si="13"/>
        <v>-0.14712643678160919</v>
      </c>
      <c r="U78" s="9"/>
      <c r="V78" s="14"/>
    </row>
    <row r="79" spans="1:22" x14ac:dyDescent="0.25">
      <c r="A79" t="s">
        <v>331</v>
      </c>
      <c r="C79" s="60" t="s">
        <v>55</v>
      </c>
      <c r="D79" s="6" t="s">
        <v>79</v>
      </c>
      <c r="E79" s="31">
        <v>3169</v>
      </c>
      <c r="F79" s="32">
        <v>3195</v>
      </c>
      <c r="G79" s="32">
        <v>3743</v>
      </c>
      <c r="H79" s="37">
        <v>4329</v>
      </c>
      <c r="I79" s="32">
        <v>3422</v>
      </c>
      <c r="J79" s="32">
        <v>3334</v>
      </c>
      <c r="K79" s="32">
        <v>3169</v>
      </c>
      <c r="L79" s="32">
        <v>3521</v>
      </c>
      <c r="M79" s="31">
        <v>2917</v>
      </c>
      <c r="N79" s="12">
        <f t="shared" ca="1" si="6"/>
        <v>12941</v>
      </c>
      <c r="O79" s="53">
        <f t="shared" ca="1" si="10"/>
        <v>8.5102717092158334E-3</v>
      </c>
      <c r="P79" s="49">
        <f t="shared" ca="1" si="12"/>
        <v>4.350547730829421E-2</v>
      </c>
      <c r="Q79" s="44">
        <f t="shared" ca="1" si="12"/>
        <v>-0.15335292546086027</v>
      </c>
      <c r="R79" s="44">
        <f t="shared" ca="1" si="12"/>
        <v>-0.18664818664818664</v>
      </c>
      <c r="S79" s="44">
        <f t="shared" ca="1" si="11"/>
        <v>-0.14757451782583283</v>
      </c>
      <c r="T79" s="51">
        <f t="shared" ca="1" si="13"/>
        <v>-0.11900061270338348</v>
      </c>
      <c r="U79" s="9"/>
      <c r="V79" s="14"/>
    </row>
    <row r="80" spans="1:22" x14ac:dyDescent="0.25">
      <c r="A80" t="s">
        <v>332</v>
      </c>
      <c r="C80" s="60" t="s">
        <v>55</v>
      </c>
      <c r="D80" s="6" t="s">
        <v>80</v>
      </c>
      <c r="E80" s="31">
        <v>2</v>
      </c>
      <c r="F80" s="32">
        <v>7</v>
      </c>
      <c r="G80" s="32">
        <v>2</v>
      </c>
      <c r="H80" s="37">
        <v>8</v>
      </c>
      <c r="I80" s="32">
        <v>4</v>
      </c>
      <c r="J80" s="32">
        <v>15</v>
      </c>
      <c r="K80" s="32">
        <v>15</v>
      </c>
      <c r="L80" s="32">
        <v>37</v>
      </c>
      <c r="M80" s="31">
        <v>49</v>
      </c>
      <c r="N80" s="12">
        <f t="shared" ca="1" si="6"/>
        <v>116</v>
      </c>
      <c r="O80" s="53">
        <f t="shared" ca="1" si="10"/>
        <v>7.6284021193805476E-5</v>
      </c>
      <c r="P80" s="49">
        <f t="shared" ca="1" si="12"/>
        <v>1.1428571428571428</v>
      </c>
      <c r="Q80" s="44">
        <f t="shared" ca="1" si="12"/>
        <v>6.5</v>
      </c>
      <c r="R80" s="44">
        <f t="shared" ca="1" si="12"/>
        <v>3.625</v>
      </c>
      <c r="S80" s="44">
        <f t="shared" ca="1" si="11"/>
        <v>11.25</v>
      </c>
      <c r="T80" s="51">
        <f t="shared" ca="1" si="13"/>
        <v>4.5238095238095237</v>
      </c>
      <c r="U80" s="9"/>
      <c r="V80" s="14"/>
    </row>
    <row r="81" spans="1:22" x14ac:dyDescent="0.25">
      <c r="A81" t="s">
        <v>333</v>
      </c>
      <c r="C81" s="60" t="s">
        <v>55</v>
      </c>
      <c r="D81" s="6" t="s">
        <v>81</v>
      </c>
      <c r="E81" s="31">
        <v>1701</v>
      </c>
      <c r="F81" s="32">
        <v>1858</v>
      </c>
      <c r="G81" s="32">
        <v>1958</v>
      </c>
      <c r="H81" s="37">
        <v>2237</v>
      </c>
      <c r="I81" s="32">
        <v>2100</v>
      </c>
      <c r="J81" s="32">
        <v>2185</v>
      </c>
      <c r="K81" s="32">
        <v>2105</v>
      </c>
      <c r="L81" s="32">
        <v>2182</v>
      </c>
      <c r="M81" s="31">
        <v>1954</v>
      </c>
      <c r="N81" s="12">
        <f t="shared" ca="1" si="6"/>
        <v>8426</v>
      </c>
      <c r="O81" s="53">
        <f t="shared" ca="1" si="10"/>
        <v>5.5411134705086636E-3</v>
      </c>
      <c r="P81" s="49">
        <f t="shared" ca="1" si="12"/>
        <v>0.1759956942949408</v>
      </c>
      <c r="Q81" s="44">
        <f t="shared" ca="1" si="12"/>
        <v>7.5076608784473947E-2</v>
      </c>
      <c r="R81" s="44">
        <f t="shared" ca="1" si="12"/>
        <v>-2.4586499776486366E-2</v>
      </c>
      <c r="S81" s="44">
        <f t="shared" ca="1" si="11"/>
        <v>-6.9523809523809529E-2</v>
      </c>
      <c r="T81" s="51">
        <f t="shared" ca="1" si="13"/>
        <v>3.3484606893168158E-2</v>
      </c>
      <c r="U81" s="9"/>
      <c r="V81" s="14"/>
    </row>
    <row r="82" spans="1:22" x14ac:dyDescent="0.25">
      <c r="A82" t="s">
        <v>508</v>
      </c>
      <c r="C82" s="60" t="s">
        <v>55</v>
      </c>
      <c r="D82" s="6" t="s">
        <v>497</v>
      </c>
      <c r="E82" s="31">
        <v>0</v>
      </c>
      <c r="F82" s="32">
        <v>0</v>
      </c>
      <c r="G82" s="32">
        <v>0</v>
      </c>
      <c r="H82" s="37">
        <v>1</v>
      </c>
      <c r="I82" s="32">
        <v>303</v>
      </c>
      <c r="J82" s="32">
        <v>428</v>
      </c>
      <c r="K82" s="32">
        <v>409</v>
      </c>
      <c r="L82" s="32">
        <v>477</v>
      </c>
      <c r="M82" s="31">
        <v>511</v>
      </c>
      <c r="N82" s="12">
        <f t="shared" ca="1" si="6"/>
        <v>1825</v>
      </c>
      <c r="O82" s="53">
        <f t="shared" ref="O82:O83" ca="1" si="14">SUM(N82/$N$95)</f>
        <v>1.2001580920577154E-3</v>
      </c>
      <c r="P82" s="49" t="str">
        <f t="shared" ca="1" si="12"/>
        <v>-</v>
      </c>
      <c r="Q82" s="44" t="str">
        <f t="shared" ca="1" si="12"/>
        <v>-</v>
      </c>
      <c r="R82" s="44" t="s">
        <v>10</v>
      </c>
      <c r="S82" s="44">
        <f t="shared" ca="1" si="11"/>
        <v>0.68646864686468645</v>
      </c>
      <c r="T82" s="51">
        <f t="shared" ref="T82" ca="1" si="15">IFERROR(SUM(OFFSET(N82,0,0)-SUM(OFFSET(N82,0,-8,1,4)))/SUM(OFFSET(N82,0,-8,1,4)),"-")</f>
        <v>5.0032894736842106</v>
      </c>
      <c r="U82" s="9"/>
      <c r="V82" s="14"/>
    </row>
    <row r="83" spans="1:22" x14ac:dyDescent="0.25">
      <c r="A83" t="s">
        <v>509</v>
      </c>
      <c r="C83" s="60" t="s">
        <v>55</v>
      </c>
      <c r="D83" s="6" t="s">
        <v>498</v>
      </c>
      <c r="E83" s="31">
        <v>0</v>
      </c>
      <c r="F83" s="32">
        <v>0</v>
      </c>
      <c r="G83" s="32">
        <v>0</v>
      </c>
      <c r="H83" s="37">
        <v>0</v>
      </c>
      <c r="I83" s="32">
        <v>67</v>
      </c>
      <c r="J83" s="32">
        <v>72</v>
      </c>
      <c r="K83" s="32">
        <v>80</v>
      </c>
      <c r="L83" s="32">
        <v>60</v>
      </c>
      <c r="M83" s="31">
        <v>63</v>
      </c>
      <c r="N83" s="12">
        <f t="shared" ca="1" si="6"/>
        <v>275</v>
      </c>
      <c r="O83" s="53">
        <f t="shared" ca="1" si="14"/>
        <v>1.8084573989910781E-4</v>
      </c>
      <c r="P83" s="49" t="str">
        <f t="shared" ca="1" si="12"/>
        <v>-</v>
      </c>
      <c r="Q83" s="44" t="str">
        <f t="shared" ca="1" si="12"/>
        <v>-</v>
      </c>
      <c r="R83" s="44" t="str">
        <f t="shared" ca="1" si="12"/>
        <v>-</v>
      </c>
      <c r="S83" s="44">
        <f t="shared" ca="1" si="11"/>
        <v>-5.9701492537313432E-2</v>
      </c>
      <c r="T83" s="51">
        <f t="shared" ca="1" si="13"/>
        <v>3.1044776119402986</v>
      </c>
      <c r="U83" s="9"/>
      <c r="V83" s="14"/>
    </row>
    <row r="84" spans="1:22" x14ac:dyDescent="0.25">
      <c r="A84" t="s">
        <v>529</v>
      </c>
      <c r="C84" s="60" t="s">
        <v>55</v>
      </c>
      <c r="D84" s="6" t="s">
        <v>526</v>
      </c>
      <c r="E84" s="31">
        <v>0</v>
      </c>
      <c r="F84" s="32">
        <v>0</v>
      </c>
      <c r="G84" s="32">
        <v>0</v>
      </c>
      <c r="H84" s="37">
        <v>0</v>
      </c>
      <c r="I84" s="32">
        <v>0</v>
      </c>
      <c r="J84" s="32">
        <v>0</v>
      </c>
      <c r="K84" s="32">
        <v>0</v>
      </c>
      <c r="L84" s="32">
        <v>5</v>
      </c>
      <c r="M84" s="31">
        <v>10031</v>
      </c>
      <c r="N84" s="12">
        <f t="shared" ca="1" si="6"/>
        <v>10036</v>
      </c>
      <c r="O84" s="53">
        <f t="shared" ref="O84:O86" ca="1" si="16">SUM(N84/$N$95)</f>
        <v>6.599883075008894E-3</v>
      </c>
      <c r="P84" s="49"/>
      <c r="Q84" s="44"/>
      <c r="R84" s="44"/>
      <c r="S84" s="44"/>
      <c r="T84" s="51"/>
      <c r="U84" s="9"/>
      <c r="V84" s="14"/>
    </row>
    <row r="85" spans="1:22" x14ac:dyDescent="0.25">
      <c r="A85" t="s">
        <v>530</v>
      </c>
      <c r="C85" s="60" t="s">
        <v>55</v>
      </c>
      <c r="D85" s="6" t="s">
        <v>527</v>
      </c>
      <c r="E85" s="31">
        <v>0</v>
      </c>
      <c r="F85" s="32">
        <v>0</v>
      </c>
      <c r="G85" s="32">
        <v>0</v>
      </c>
      <c r="H85" s="37">
        <v>0</v>
      </c>
      <c r="I85" s="32">
        <v>0</v>
      </c>
      <c r="J85" s="32">
        <v>0</v>
      </c>
      <c r="K85" s="32">
        <v>0</v>
      </c>
      <c r="L85" s="32">
        <v>5</v>
      </c>
      <c r="M85" s="31">
        <v>3976</v>
      </c>
      <c r="N85" s="12">
        <f t="shared" ca="1" si="6"/>
        <v>3981</v>
      </c>
      <c r="O85" s="53">
        <f t="shared" ca="1" si="16"/>
        <v>2.6179886928667205E-3</v>
      </c>
      <c r="P85" s="49"/>
      <c r="Q85" s="44"/>
      <c r="R85" s="44"/>
      <c r="S85" s="44"/>
      <c r="T85" s="51"/>
      <c r="U85" s="9"/>
      <c r="V85" s="14"/>
    </row>
    <row r="86" spans="1:22" x14ac:dyDescent="0.25">
      <c r="A86" t="s">
        <v>531</v>
      </c>
      <c r="C86" s="60" t="s">
        <v>55</v>
      </c>
      <c r="D86" s="6" t="s">
        <v>528</v>
      </c>
      <c r="E86" s="31">
        <v>0</v>
      </c>
      <c r="F86" s="32">
        <v>0</v>
      </c>
      <c r="G86" s="32">
        <v>0</v>
      </c>
      <c r="H86" s="37">
        <v>0</v>
      </c>
      <c r="I86" s="32">
        <v>0</v>
      </c>
      <c r="J86" s="32">
        <v>0</v>
      </c>
      <c r="K86" s="32">
        <v>0</v>
      </c>
      <c r="L86" s="32">
        <v>2</v>
      </c>
      <c r="M86" s="31">
        <v>1670</v>
      </c>
      <c r="N86" s="12">
        <f t="shared" ca="1" si="6"/>
        <v>1672</v>
      </c>
      <c r="O86" s="53">
        <f t="shared" ca="1" si="16"/>
        <v>1.0995420985865755E-3</v>
      </c>
      <c r="P86" s="49"/>
      <c r="Q86" s="44"/>
      <c r="R86" s="44"/>
      <c r="S86" s="44"/>
      <c r="T86" s="51"/>
      <c r="U86" s="9"/>
      <c r="V86" s="14"/>
    </row>
    <row r="87" spans="1:22" x14ac:dyDescent="0.25">
      <c r="A87" t="s">
        <v>334</v>
      </c>
      <c r="C87" s="60" t="s">
        <v>55</v>
      </c>
      <c r="D87" s="6" t="s">
        <v>82</v>
      </c>
      <c r="E87" s="31">
        <v>3773</v>
      </c>
      <c r="F87" s="32">
        <v>3966</v>
      </c>
      <c r="G87" s="32">
        <v>4154</v>
      </c>
      <c r="H87" s="37">
        <v>4873</v>
      </c>
      <c r="I87" s="32">
        <v>4409</v>
      </c>
      <c r="J87" s="32">
        <v>3791</v>
      </c>
      <c r="K87" s="32">
        <v>4034</v>
      </c>
      <c r="L87" s="32">
        <v>4545</v>
      </c>
      <c r="M87" s="31">
        <v>3742</v>
      </c>
      <c r="N87" s="12">
        <f t="shared" ca="1" si="6"/>
        <v>16112</v>
      </c>
      <c r="O87" s="53">
        <f t="shared" ca="1" si="10"/>
        <v>1.0595587495470637E-2</v>
      </c>
      <c r="P87" s="49">
        <f t="shared" ca="1" si="12"/>
        <v>-4.4125063035804338E-2</v>
      </c>
      <c r="Q87" s="44">
        <f t="shared" ca="1" si="12"/>
        <v>-2.888781896966779E-2</v>
      </c>
      <c r="R87" s="44">
        <f t="shared" ca="1" si="12"/>
        <v>-6.7309665503796426E-2</v>
      </c>
      <c r="S87" s="44">
        <f t="shared" ca="1" si="11"/>
        <v>-0.15128146972102519</v>
      </c>
      <c r="T87" s="51">
        <f t="shared" ca="1" si="13"/>
        <v>-7.4129410412596256E-2</v>
      </c>
      <c r="U87" s="9"/>
      <c r="V87" s="14"/>
    </row>
    <row r="88" spans="1:22" x14ac:dyDescent="0.25">
      <c r="A88" t="s">
        <v>335</v>
      </c>
      <c r="C88" s="60" t="s">
        <v>55</v>
      </c>
      <c r="D88" s="6" t="s">
        <v>83</v>
      </c>
      <c r="E88" s="31">
        <v>85</v>
      </c>
      <c r="F88" s="32">
        <v>9</v>
      </c>
      <c r="G88" s="32">
        <v>0</v>
      </c>
      <c r="H88" s="37">
        <v>0</v>
      </c>
      <c r="I88" s="32">
        <v>0</v>
      </c>
      <c r="J88" s="32">
        <v>0</v>
      </c>
      <c r="K88" s="32">
        <v>0</v>
      </c>
      <c r="L88" s="32">
        <v>0</v>
      </c>
      <c r="M88" s="31">
        <v>0</v>
      </c>
      <c r="N88" s="12">
        <f t="shared" ca="1" si="6"/>
        <v>0</v>
      </c>
      <c r="O88" s="53">
        <f t="shared" ca="1" si="10"/>
        <v>0</v>
      </c>
      <c r="P88" s="49">
        <f t="shared" ca="1" si="12"/>
        <v>-1</v>
      </c>
      <c r="Q88" s="44" t="str">
        <f t="shared" ca="1" si="12"/>
        <v>-</v>
      </c>
      <c r="R88" s="44" t="str">
        <f t="shared" ca="1" si="12"/>
        <v>-</v>
      </c>
      <c r="S88" s="44" t="str">
        <f t="shared" ca="1" si="11"/>
        <v>-</v>
      </c>
      <c r="T88" s="51">
        <f t="shared" ca="1" si="13"/>
        <v>-1</v>
      </c>
      <c r="U88" s="9"/>
      <c r="V88" s="14"/>
    </row>
    <row r="89" spans="1:22" x14ac:dyDescent="0.25">
      <c r="A89" t="s">
        <v>336</v>
      </c>
      <c r="C89" s="60" t="s">
        <v>55</v>
      </c>
      <c r="D89" s="6" t="s">
        <v>84</v>
      </c>
      <c r="E89" s="31">
        <v>3106</v>
      </c>
      <c r="F89" s="32">
        <v>3540</v>
      </c>
      <c r="G89" s="32">
        <v>3596</v>
      </c>
      <c r="H89" s="37">
        <v>3787</v>
      </c>
      <c r="I89" s="32">
        <v>3368</v>
      </c>
      <c r="J89" s="32">
        <v>3413</v>
      </c>
      <c r="K89" s="32">
        <v>3117</v>
      </c>
      <c r="L89" s="32">
        <v>3805</v>
      </c>
      <c r="M89" s="31">
        <v>3605</v>
      </c>
      <c r="N89" s="12">
        <f t="shared" ca="1" si="6"/>
        <v>13940</v>
      </c>
      <c r="O89" s="53">
        <f t="shared" ca="1" si="10"/>
        <v>9.1672349607038652E-3</v>
      </c>
      <c r="P89" s="49">
        <f t="shared" ca="1" si="12"/>
        <v>-3.5875706214689267E-2</v>
      </c>
      <c r="Q89" s="44">
        <f t="shared" ca="1" si="12"/>
        <v>-0.13320355951056731</v>
      </c>
      <c r="R89" s="44">
        <f t="shared" ca="1" si="12"/>
        <v>4.7531027198310007E-3</v>
      </c>
      <c r="S89" s="44">
        <f t="shared" ca="1" si="11"/>
        <v>7.0368171021377671E-2</v>
      </c>
      <c r="T89" s="51">
        <f t="shared" ca="1" si="13"/>
        <v>-2.4560912462388916E-2</v>
      </c>
      <c r="U89" s="9"/>
      <c r="V89" s="14"/>
    </row>
    <row r="90" spans="1:22" x14ac:dyDescent="0.25">
      <c r="A90" t="s">
        <v>337</v>
      </c>
      <c r="C90" s="60" t="s">
        <v>55</v>
      </c>
      <c r="D90" s="6" t="s">
        <v>85</v>
      </c>
      <c r="E90" s="31">
        <v>31210</v>
      </c>
      <c r="F90" s="32">
        <v>30607</v>
      </c>
      <c r="G90" s="32">
        <v>30812</v>
      </c>
      <c r="H90" s="37">
        <v>35632</v>
      </c>
      <c r="I90" s="32">
        <v>34872</v>
      </c>
      <c r="J90" s="32">
        <v>34894</v>
      </c>
      <c r="K90" s="32">
        <v>36391</v>
      </c>
      <c r="L90" s="32">
        <v>40165</v>
      </c>
      <c r="M90" s="31">
        <v>38282</v>
      </c>
      <c r="N90" s="12">
        <f t="shared" ca="1" si="6"/>
        <v>149732</v>
      </c>
      <c r="O90" s="53">
        <f t="shared" ca="1" si="10"/>
        <v>9.8466888460266216E-2</v>
      </c>
      <c r="P90" s="49">
        <f t="shared" ca="1" si="12"/>
        <v>0.14006599797431959</v>
      </c>
      <c r="Q90" s="44">
        <f t="shared" ca="1" si="12"/>
        <v>0.18106581851226794</v>
      </c>
      <c r="R90" s="44">
        <f t="shared" ca="1" si="12"/>
        <v>0.12721710821733273</v>
      </c>
      <c r="S90" s="44">
        <f t="shared" ca="1" si="11"/>
        <v>9.7786189493002981E-2</v>
      </c>
      <c r="T90" s="51">
        <f t="shared" ca="1" si="13"/>
        <v>0.13499541399149503</v>
      </c>
      <c r="U90" s="9"/>
      <c r="V90" s="14"/>
    </row>
    <row r="91" spans="1:22" x14ac:dyDescent="0.25">
      <c r="A91" t="s">
        <v>338</v>
      </c>
      <c r="C91" s="60" t="s">
        <v>55</v>
      </c>
      <c r="D91" s="6" t="s">
        <v>86</v>
      </c>
      <c r="E91" s="31">
        <v>13886</v>
      </c>
      <c r="F91" s="32">
        <v>13615</v>
      </c>
      <c r="G91" s="32">
        <v>13113</v>
      </c>
      <c r="H91" s="37">
        <v>14139</v>
      </c>
      <c r="I91" s="32">
        <v>12261</v>
      </c>
      <c r="J91" s="32">
        <v>11833</v>
      </c>
      <c r="K91" s="32">
        <v>10186</v>
      </c>
      <c r="L91" s="32">
        <v>12000</v>
      </c>
      <c r="M91" s="31">
        <v>9672</v>
      </c>
      <c r="N91" s="12">
        <f t="shared" ca="1" si="6"/>
        <v>43691</v>
      </c>
      <c r="O91" s="53">
        <f t="shared" ca="1" si="10"/>
        <v>2.8732113534297887E-2</v>
      </c>
      <c r="P91" s="49">
        <f t="shared" ca="1" si="12"/>
        <v>-0.13088505325009181</v>
      </c>
      <c r="Q91" s="44">
        <f t="shared" ca="1" si="12"/>
        <v>-0.22321360481964464</v>
      </c>
      <c r="R91" s="44">
        <f t="shared" ca="1" si="12"/>
        <v>-0.15128368342881393</v>
      </c>
      <c r="S91" s="44">
        <f t="shared" ca="1" si="11"/>
        <v>-0.21115732811353072</v>
      </c>
      <c r="T91" s="51">
        <f t="shared" ca="1" si="13"/>
        <v>-0.17762761632284294</v>
      </c>
      <c r="U91" s="9"/>
      <c r="V91" s="14"/>
    </row>
    <row r="92" spans="1:22" x14ac:dyDescent="0.25">
      <c r="A92" t="s">
        <v>339</v>
      </c>
      <c r="C92" s="60" t="s">
        <v>55</v>
      </c>
      <c r="D92" s="6" t="s">
        <v>87</v>
      </c>
      <c r="E92" s="31">
        <v>672</v>
      </c>
      <c r="F92" s="32">
        <v>709</v>
      </c>
      <c r="G92" s="32">
        <v>684</v>
      </c>
      <c r="H92" s="37">
        <v>667</v>
      </c>
      <c r="I92" s="32">
        <v>544</v>
      </c>
      <c r="J92" s="32">
        <v>563</v>
      </c>
      <c r="K92" s="32">
        <v>537</v>
      </c>
      <c r="L92" s="32">
        <v>638</v>
      </c>
      <c r="M92" s="31">
        <v>583</v>
      </c>
      <c r="N92" s="12">
        <f t="shared" ca="1" si="6"/>
        <v>2321</v>
      </c>
      <c r="O92" s="53">
        <f t="shared" ca="1" si="10"/>
        <v>1.5263380447484698E-3</v>
      </c>
      <c r="P92" s="49">
        <f t="shared" ca="1" si="12"/>
        <v>-0.20592383638928069</v>
      </c>
      <c r="Q92" s="44">
        <f t="shared" ca="1" si="12"/>
        <v>-0.21491228070175439</v>
      </c>
      <c r="R92" s="44">
        <f t="shared" ca="1" si="12"/>
        <v>-4.3478260869565216E-2</v>
      </c>
      <c r="S92" s="44">
        <f t="shared" ca="1" si="11"/>
        <v>7.169117647058823E-2</v>
      </c>
      <c r="T92" s="51">
        <f t="shared" ca="1" si="13"/>
        <v>-0.108678955453149</v>
      </c>
      <c r="U92" s="9"/>
      <c r="V92" s="14"/>
    </row>
    <row r="93" spans="1:22" x14ac:dyDescent="0.25">
      <c r="A93" t="s">
        <v>340</v>
      </c>
      <c r="C93" s="60" t="s">
        <v>55</v>
      </c>
      <c r="D93" s="6" t="s">
        <v>88</v>
      </c>
      <c r="E93" s="31">
        <v>30075</v>
      </c>
      <c r="F93" s="32">
        <v>30884</v>
      </c>
      <c r="G93" s="32">
        <v>28511</v>
      </c>
      <c r="H93" s="37">
        <v>31534</v>
      </c>
      <c r="I93" s="32">
        <v>26838</v>
      </c>
      <c r="J93" s="32">
        <v>26666</v>
      </c>
      <c r="K93" s="32">
        <v>25630</v>
      </c>
      <c r="L93" s="32">
        <v>29040</v>
      </c>
      <c r="M93" s="31">
        <v>25585</v>
      </c>
      <c r="N93" s="12">
        <f t="shared" ca="1" si="6"/>
        <v>106921</v>
      </c>
      <c r="O93" s="53">
        <f t="shared" ca="1" si="10"/>
        <v>7.031348129364548E-2</v>
      </c>
      <c r="P93" s="49">
        <f t="shared" ca="1" si="12"/>
        <v>-0.13657557311229115</v>
      </c>
      <c r="Q93" s="44">
        <f t="shared" ca="1" si="12"/>
        <v>-0.10104871803865174</v>
      </c>
      <c r="R93" s="44">
        <f t="shared" ca="1" si="12"/>
        <v>-7.9089237014016614E-2</v>
      </c>
      <c r="S93" s="44">
        <f t="shared" ca="1" si="11"/>
        <v>-4.6687532603025564E-2</v>
      </c>
      <c r="T93" s="51">
        <f t="shared" ca="1" si="13"/>
        <v>-9.2097106999414091E-2</v>
      </c>
      <c r="U93" s="9"/>
      <c r="V93" s="14"/>
    </row>
    <row r="94" spans="1:22" ht="16.5" thickBot="1" x14ac:dyDescent="0.3">
      <c r="A94" t="s">
        <v>539</v>
      </c>
      <c r="C94" s="60" t="s">
        <v>55</v>
      </c>
      <c r="D94" s="6" t="s">
        <v>515</v>
      </c>
      <c r="E94" s="31">
        <v>7402</v>
      </c>
      <c r="F94" s="32">
        <v>7072</v>
      </c>
      <c r="G94" s="32">
        <v>7112</v>
      </c>
      <c r="H94" s="37">
        <v>7925</v>
      </c>
      <c r="I94" s="32">
        <v>8512</v>
      </c>
      <c r="J94" s="32">
        <v>9570</v>
      </c>
      <c r="K94" s="32">
        <v>7723</v>
      </c>
      <c r="L94" s="32">
        <v>8915</v>
      </c>
      <c r="M94" s="31">
        <v>9089</v>
      </c>
      <c r="N94" s="12">
        <f t="shared" ca="1" si="6"/>
        <v>35297</v>
      </c>
      <c r="O94" s="53">
        <f t="shared" ca="1" si="10"/>
        <v>2.3212043931704757E-2</v>
      </c>
      <c r="P94" s="49">
        <f t="shared" ca="1" si="12"/>
        <v>0.35322398190045251</v>
      </c>
      <c r="Q94" s="44">
        <f t="shared" ca="1" si="12"/>
        <v>8.5911136107986508E-2</v>
      </c>
      <c r="R94" s="44">
        <f t="shared" ca="1" si="12"/>
        <v>0.12492113564668769</v>
      </c>
      <c r="S94" s="44">
        <f t="shared" ca="1" si="11"/>
        <v>6.7786654135338339E-2</v>
      </c>
      <c r="T94" s="51">
        <f t="shared" ca="1" si="13"/>
        <v>0.15270565951471213</v>
      </c>
      <c r="U94" s="9"/>
      <c r="V94" s="14"/>
    </row>
    <row r="95" spans="1:22" ht="16.5" thickBot="1" x14ac:dyDescent="0.3">
      <c r="A95" t="s">
        <v>341</v>
      </c>
      <c r="C95" s="61" t="s">
        <v>55</v>
      </c>
      <c r="D95" s="117" t="s">
        <v>33</v>
      </c>
      <c r="E95" s="118">
        <v>386009</v>
      </c>
      <c r="F95" s="119">
        <f>SUBTOTAL(9,F56:F94)</f>
        <v>390533</v>
      </c>
      <c r="G95" s="120">
        <v>382593</v>
      </c>
      <c r="H95" s="121">
        <f t="shared" ref="H95:M95" si="17">SUBTOTAL(9,H56:H94)</f>
        <v>421647</v>
      </c>
      <c r="I95" s="122">
        <f t="shared" si="17"/>
        <v>370542</v>
      </c>
      <c r="J95" s="122">
        <f t="shared" si="17"/>
        <v>376795</v>
      </c>
      <c r="K95" s="122">
        <f t="shared" si="17"/>
        <v>364080</v>
      </c>
      <c r="L95" s="122">
        <f t="shared" si="17"/>
        <v>408534</v>
      </c>
      <c r="M95" s="118">
        <f t="shared" si="17"/>
        <v>371224</v>
      </c>
      <c r="N95" s="123">
        <f t="shared" ca="1" si="9"/>
        <v>1520633</v>
      </c>
      <c r="O95" s="92">
        <f ca="1">SUM(N95/$N$274)</f>
        <v>0.26546112526120452</v>
      </c>
      <c r="P95" s="124">
        <f t="shared" ca="1" si="12"/>
        <v>-3.5177565020113537E-2</v>
      </c>
      <c r="Q95" s="91">
        <f t="shared" ca="1" si="12"/>
        <v>-4.8388235017368324E-2</v>
      </c>
      <c r="R95" s="91">
        <f t="shared" ca="1" si="12"/>
        <v>-3.1099474204725756E-2</v>
      </c>
      <c r="S95" s="91">
        <f t="shared" ca="1" si="11"/>
        <v>1.8405470904782723E-3</v>
      </c>
      <c r="T95" s="124">
        <f t="shared" ca="1" si="13"/>
        <v>-2.8545053232097054E-2</v>
      </c>
      <c r="U95" s="9"/>
      <c r="V95" s="14"/>
    </row>
    <row r="96" spans="1:22" x14ac:dyDescent="0.25">
      <c r="A96" t="s">
        <v>342</v>
      </c>
      <c r="C96" s="59" t="s">
        <v>90</v>
      </c>
      <c r="D96" s="13" t="s">
        <v>91</v>
      </c>
      <c r="E96" s="30">
        <v>125</v>
      </c>
      <c r="F96" s="33">
        <v>145</v>
      </c>
      <c r="G96" s="33">
        <v>147</v>
      </c>
      <c r="H96" s="36">
        <v>137</v>
      </c>
      <c r="I96" s="33">
        <v>197</v>
      </c>
      <c r="J96" s="33">
        <v>198</v>
      </c>
      <c r="K96" s="33">
        <v>157</v>
      </c>
      <c r="L96" s="33">
        <v>178</v>
      </c>
      <c r="M96" s="30">
        <v>202</v>
      </c>
      <c r="N96" s="11">
        <f t="shared" ca="1" si="6"/>
        <v>735</v>
      </c>
      <c r="O96" s="52">
        <f t="shared" ref="O96:O131" ca="1" si="18">SUM(N96/$N$137)</f>
        <v>2.6547713645886008E-2</v>
      </c>
      <c r="P96" s="48">
        <f t="shared" ca="1" si="12"/>
        <v>0.36551724137931035</v>
      </c>
      <c r="Q96" s="42">
        <f t="shared" ca="1" si="12"/>
        <v>6.8027210884353748E-2</v>
      </c>
      <c r="R96" s="42">
        <f t="shared" ca="1" si="12"/>
        <v>0.29927007299270075</v>
      </c>
      <c r="S96" s="42">
        <f t="shared" ca="1" si="11"/>
        <v>2.5380710659898477E-2</v>
      </c>
      <c r="T96" s="50">
        <f t="shared" ca="1" si="13"/>
        <v>0.17412140575079874</v>
      </c>
      <c r="U96" s="9"/>
      <c r="V96" s="19"/>
    </row>
    <row r="97" spans="1:22" x14ac:dyDescent="0.25">
      <c r="A97" t="s">
        <v>343</v>
      </c>
      <c r="C97" s="60" t="s">
        <v>90</v>
      </c>
      <c r="D97" s="6" t="s">
        <v>92</v>
      </c>
      <c r="E97" s="31">
        <v>14</v>
      </c>
      <c r="F97" s="32">
        <v>13</v>
      </c>
      <c r="G97" s="32">
        <v>15</v>
      </c>
      <c r="H97" s="37">
        <v>11</v>
      </c>
      <c r="I97" s="32">
        <v>15</v>
      </c>
      <c r="J97" s="32">
        <v>10</v>
      </c>
      <c r="K97" s="32">
        <v>12</v>
      </c>
      <c r="L97" s="32">
        <v>7</v>
      </c>
      <c r="M97" s="31">
        <v>15</v>
      </c>
      <c r="N97" s="12">
        <f t="shared" ca="1" si="6"/>
        <v>44</v>
      </c>
      <c r="O97" s="53">
        <f t="shared" ca="1" si="18"/>
        <v>1.5892508849237883E-3</v>
      </c>
      <c r="P97" s="49">
        <f t="shared" ca="1" si="12"/>
        <v>-0.23076923076923078</v>
      </c>
      <c r="Q97" s="44">
        <f t="shared" ca="1" si="12"/>
        <v>-0.2</v>
      </c>
      <c r="R97" s="44">
        <f t="shared" ca="1" si="12"/>
        <v>-0.36363636363636365</v>
      </c>
      <c r="S97" s="44">
        <f t="shared" ca="1" si="11"/>
        <v>0</v>
      </c>
      <c r="T97" s="51">
        <f t="shared" ca="1" si="13"/>
        <v>-0.18518518518518517</v>
      </c>
      <c r="U97" s="9"/>
      <c r="V97" s="19"/>
    </row>
    <row r="98" spans="1:22" x14ac:dyDescent="0.25">
      <c r="A98" t="s">
        <v>344</v>
      </c>
      <c r="C98" s="60" t="s">
        <v>90</v>
      </c>
      <c r="D98" s="6" t="s">
        <v>93</v>
      </c>
      <c r="E98" s="31">
        <v>685</v>
      </c>
      <c r="F98" s="32">
        <v>849</v>
      </c>
      <c r="G98" s="32">
        <v>821</v>
      </c>
      <c r="H98" s="37">
        <v>948</v>
      </c>
      <c r="I98" s="32">
        <v>954</v>
      </c>
      <c r="J98" s="32">
        <v>1068</v>
      </c>
      <c r="K98" s="32">
        <v>917</v>
      </c>
      <c r="L98" s="32">
        <v>1071</v>
      </c>
      <c r="M98" s="31">
        <v>1007</v>
      </c>
      <c r="N98" s="12">
        <f t="shared" ca="1" si="6"/>
        <v>4063</v>
      </c>
      <c r="O98" s="53">
        <f t="shared" ca="1" si="18"/>
        <v>0.14675287148739435</v>
      </c>
      <c r="P98" s="49">
        <f t="shared" ca="1" si="12"/>
        <v>0.25795053003533569</v>
      </c>
      <c r="Q98" s="44">
        <f t="shared" ca="1" si="12"/>
        <v>0.11693057247259439</v>
      </c>
      <c r="R98" s="44">
        <f t="shared" ca="1" si="12"/>
        <v>0.12974683544303797</v>
      </c>
      <c r="S98" s="44">
        <f t="shared" ca="1" si="11"/>
        <v>5.5555555555555552E-2</v>
      </c>
      <c r="T98" s="51">
        <f t="shared" ca="1" si="13"/>
        <v>0.13745800671892497</v>
      </c>
      <c r="U98" s="9"/>
      <c r="V98" s="19"/>
    </row>
    <row r="99" spans="1:22" x14ac:dyDescent="0.25">
      <c r="A99" t="s">
        <v>345</v>
      </c>
      <c r="C99" s="60" t="s">
        <v>90</v>
      </c>
      <c r="D99" s="6" t="s">
        <v>94</v>
      </c>
      <c r="E99" s="31">
        <v>317</v>
      </c>
      <c r="F99" s="32">
        <v>378</v>
      </c>
      <c r="G99" s="32">
        <v>370</v>
      </c>
      <c r="H99" s="37">
        <v>401</v>
      </c>
      <c r="I99" s="32">
        <v>474</v>
      </c>
      <c r="J99" s="32">
        <v>531</v>
      </c>
      <c r="K99" s="32">
        <v>518</v>
      </c>
      <c r="L99" s="32">
        <v>545</v>
      </c>
      <c r="M99" s="31">
        <v>565</v>
      </c>
      <c r="N99" s="12">
        <f t="shared" ca="1" si="6"/>
        <v>2159</v>
      </c>
      <c r="O99" s="53">
        <f t="shared" ca="1" si="18"/>
        <v>7.7981651376146793E-2</v>
      </c>
      <c r="P99" s="49">
        <f t="shared" ca="1" si="12"/>
        <v>0.40476190476190477</v>
      </c>
      <c r="Q99" s="44">
        <f t="shared" ca="1" si="12"/>
        <v>0.4</v>
      </c>
      <c r="R99" s="44">
        <f t="shared" ca="1" si="12"/>
        <v>0.35910224438902744</v>
      </c>
      <c r="S99" s="44">
        <f t="shared" ca="1" si="11"/>
        <v>0.19198312236286919</v>
      </c>
      <c r="T99" s="51">
        <f t="shared" ca="1" si="13"/>
        <v>0.33025261860751692</v>
      </c>
      <c r="U99" s="9"/>
      <c r="V99" s="19"/>
    </row>
    <row r="100" spans="1:22" x14ac:dyDescent="0.25">
      <c r="A100" t="s">
        <v>346</v>
      </c>
      <c r="C100" s="60" t="s">
        <v>90</v>
      </c>
      <c r="D100" s="6" t="s">
        <v>95</v>
      </c>
      <c r="E100" s="31">
        <v>10</v>
      </c>
      <c r="F100" s="32">
        <v>9</v>
      </c>
      <c r="G100" s="32">
        <v>13</v>
      </c>
      <c r="H100" s="37">
        <v>8</v>
      </c>
      <c r="I100" s="32">
        <v>6</v>
      </c>
      <c r="J100" s="32">
        <v>12</v>
      </c>
      <c r="K100" s="32">
        <v>15</v>
      </c>
      <c r="L100" s="32">
        <v>16</v>
      </c>
      <c r="M100" s="31">
        <v>19</v>
      </c>
      <c r="N100" s="12">
        <f t="shared" ca="1" si="6"/>
        <v>62</v>
      </c>
      <c r="O100" s="53">
        <f t="shared" ca="1" si="18"/>
        <v>2.2393989742107924E-3</v>
      </c>
      <c r="P100" s="49">
        <f t="shared" ca="1" si="12"/>
        <v>0.33333333333333331</v>
      </c>
      <c r="Q100" s="44">
        <f t="shared" ca="1" si="12"/>
        <v>0.15384615384615385</v>
      </c>
      <c r="R100" s="44">
        <f t="shared" ca="1" si="12"/>
        <v>1</v>
      </c>
      <c r="S100" s="44">
        <f t="shared" ca="1" si="11"/>
        <v>2.1666666666666665</v>
      </c>
      <c r="T100" s="51">
        <f t="shared" ca="1" si="13"/>
        <v>0.72222222222222221</v>
      </c>
      <c r="U100" s="9"/>
      <c r="V100" s="14"/>
    </row>
    <row r="101" spans="1:22" x14ac:dyDescent="0.25">
      <c r="A101" t="s">
        <v>347</v>
      </c>
      <c r="C101" s="60" t="s">
        <v>90</v>
      </c>
      <c r="D101" s="6" t="s">
        <v>96</v>
      </c>
      <c r="E101" s="31">
        <v>6</v>
      </c>
      <c r="F101" s="32">
        <v>11</v>
      </c>
      <c r="G101" s="32">
        <v>4</v>
      </c>
      <c r="H101" s="37">
        <v>6</v>
      </c>
      <c r="I101" s="32">
        <v>9</v>
      </c>
      <c r="J101" s="32">
        <v>4</v>
      </c>
      <c r="K101" s="32">
        <v>7</v>
      </c>
      <c r="L101" s="32">
        <v>6</v>
      </c>
      <c r="M101" s="31">
        <v>6</v>
      </c>
      <c r="N101" s="12">
        <f t="shared" ca="1" si="6"/>
        <v>23</v>
      </c>
      <c r="O101" s="53">
        <f t="shared" ca="1" si="18"/>
        <v>8.3074478075561653E-4</v>
      </c>
      <c r="P101" s="49">
        <f t="shared" ca="1" si="12"/>
        <v>-0.63636363636363635</v>
      </c>
      <c r="Q101" s="44">
        <f t="shared" ca="1" si="12"/>
        <v>0.75</v>
      </c>
      <c r="R101" s="44">
        <f t="shared" ca="1" si="12"/>
        <v>0</v>
      </c>
      <c r="S101" s="44">
        <f t="shared" ca="1" si="11"/>
        <v>-0.33333333333333331</v>
      </c>
      <c r="T101" s="51">
        <f t="shared" ca="1" si="13"/>
        <v>-0.23333333333333334</v>
      </c>
      <c r="U101" s="9"/>
      <c r="V101" s="14"/>
    </row>
    <row r="102" spans="1:22" x14ac:dyDescent="0.25">
      <c r="A102" t="s">
        <v>348</v>
      </c>
      <c r="C102" s="60" t="s">
        <v>90</v>
      </c>
      <c r="D102" s="6" t="s">
        <v>97</v>
      </c>
      <c r="E102" s="31">
        <v>10</v>
      </c>
      <c r="F102" s="32">
        <v>30</v>
      </c>
      <c r="G102" s="32">
        <v>20</v>
      </c>
      <c r="H102" s="37">
        <v>28</v>
      </c>
      <c r="I102" s="32">
        <v>33</v>
      </c>
      <c r="J102" s="32">
        <v>27</v>
      </c>
      <c r="K102" s="32">
        <v>32</v>
      </c>
      <c r="L102" s="32">
        <v>25</v>
      </c>
      <c r="M102" s="31">
        <v>34</v>
      </c>
      <c r="N102" s="12">
        <f t="shared" ca="1" si="6"/>
        <v>118</v>
      </c>
      <c r="O102" s="53">
        <f t="shared" ca="1" si="18"/>
        <v>4.2620819186592503E-3</v>
      </c>
      <c r="P102" s="49">
        <f t="shared" ca="1" si="12"/>
        <v>-0.1</v>
      </c>
      <c r="Q102" s="44">
        <f t="shared" ca="1" si="12"/>
        <v>0.6</v>
      </c>
      <c r="R102" s="44">
        <f t="shared" ca="1" si="12"/>
        <v>-0.10714285714285714</v>
      </c>
      <c r="S102" s="44">
        <f t="shared" ca="1" si="11"/>
        <v>3.0303030303030304E-2</v>
      </c>
      <c r="T102" s="51">
        <f t="shared" ca="1" si="13"/>
        <v>6.3063063063063057E-2</v>
      </c>
      <c r="U102" s="9"/>
      <c r="V102" s="14"/>
    </row>
    <row r="103" spans="1:22" x14ac:dyDescent="0.25">
      <c r="A103" t="s">
        <v>349</v>
      </c>
      <c r="C103" s="60" t="s">
        <v>90</v>
      </c>
      <c r="D103" s="6" t="s">
        <v>98</v>
      </c>
      <c r="E103" s="31">
        <v>22</v>
      </c>
      <c r="F103" s="32">
        <v>32</v>
      </c>
      <c r="G103" s="32">
        <v>32</v>
      </c>
      <c r="H103" s="37">
        <v>18</v>
      </c>
      <c r="I103" s="32">
        <v>37</v>
      </c>
      <c r="J103" s="32">
        <v>31</v>
      </c>
      <c r="K103" s="32">
        <v>31</v>
      </c>
      <c r="L103" s="32">
        <v>27</v>
      </c>
      <c r="M103" s="31">
        <v>34</v>
      </c>
      <c r="N103" s="12">
        <f t="shared" ca="1" si="6"/>
        <v>123</v>
      </c>
      <c r="O103" s="53">
        <f t="shared" ca="1" si="18"/>
        <v>4.4426786101278625E-3</v>
      </c>
      <c r="P103" s="49">
        <f t="shared" ca="1" si="12"/>
        <v>-3.125E-2</v>
      </c>
      <c r="Q103" s="44">
        <f t="shared" ca="1" si="12"/>
        <v>-3.125E-2</v>
      </c>
      <c r="R103" s="44">
        <f t="shared" ca="1" si="12"/>
        <v>0.5</v>
      </c>
      <c r="S103" s="44">
        <f t="shared" ca="1" si="11"/>
        <v>-8.1081081081081086E-2</v>
      </c>
      <c r="T103" s="51">
        <f t="shared" ca="1" si="13"/>
        <v>3.3613445378151259E-2</v>
      </c>
      <c r="U103" s="9"/>
      <c r="V103" s="14"/>
    </row>
    <row r="104" spans="1:22" x14ac:dyDescent="0.25">
      <c r="A104" t="s">
        <v>350</v>
      </c>
      <c r="C104" s="60" t="s">
        <v>90</v>
      </c>
      <c r="D104" s="6" t="s">
        <v>99</v>
      </c>
      <c r="E104" s="31">
        <v>358</v>
      </c>
      <c r="F104" s="32">
        <v>463</v>
      </c>
      <c r="G104" s="32">
        <v>467</v>
      </c>
      <c r="H104" s="37">
        <v>473</v>
      </c>
      <c r="I104" s="32">
        <v>524</v>
      </c>
      <c r="J104" s="32">
        <v>528</v>
      </c>
      <c r="K104" s="32">
        <v>539</v>
      </c>
      <c r="L104" s="32">
        <v>582</v>
      </c>
      <c r="M104" s="31">
        <v>551</v>
      </c>
      <c r="N104" s="12">
        <f t="shared" ca="1" si="6"/>
        <v>2200</v>
      </c>
      <c r="O104" s="53">
        <f t="shared" ca="1" si="18"/>
        <v>7.9462544246189412E-2</v>
      </c>
      <c r="P104" s="49">
        <f t="shared" ca="1" si="12"/>
        <v>0.14038876889848811</v>
      </c>
      <c r="Q104" s="44">
        <f t="shared" ca="1" si="12"/>
        <v>0.15417558886509636</v>
      </c>
      <c r="R104" s="44">
        <f t="shared" ca="1" si="12"/>
        <v>0.23044397463002114</v>
      </c>
      <c r="S104" s="44">
        <f t="shared" ca="1" si="11"/>
        <v>5.1526717557251911E-2</v>
      </c>
      <c r="T104" s="51">
        <f t="shared" ca="1" si="13"/>
        <v>0.14167099117799689</v>
      </c>
      <c r="U104" s="9"/>
      <c r="V104" s="14"/>
    </row>
    <row r="105" spans="1:22" x14ac:dyDescent="0.25">
      <c r="A105" t="s">
        <v>351</v>
      </c>
      <c r="C105" s="60" t="s">
        <v>90</v>
      </c>
      <c r="D105" s="6" t="s">
        <v>100</v>
      </c>
      <c r="E105" s="31">
        <v>475</v>
      </c>
      <c r="F105" s="32">
        <v>661</v>
      </c>
      <c r="G105" s="32">
        <v>577</v>
      </c>
      <c r="H105" s="37">
        <v>622</v>
      </c>
      <c r="I105" s="32">
        <v>641</v>
      </c>
      <c r="J105" s="32">
        <v>651</v>
      </c>
      <c r="K105" s="32">
        <v>632</v>
      </c>
      <c r="L105" s="32">
        <v>676</v>
      </c>
      <c r="M105" s="31">
        <v>669</v>
      </c>
      <c r="N105" s="12">
        <f t="shared" ca="1" si="6"/>
        <v>2628</v>
      </c>
      <c r="O105" s="53">
        <f t="shared" ca="1" si="18"/>
        <v>9.4921621035902626E-2</v>
      </c>
      <c r="P105" s="49">
        <f t="shared" ca="1" si="12"/>
        <v>-1.5128593040847202E-2</v>
      </c>
      <c r="Q105" s="44">
        <f t="shared" ca="1" si="12"/>
        <v>9.5320623916811092E-2</v>
      </c>
      <c r="R105" s="44">
        <f t="shared" ca="1" si="12"/>
        <v>8.6816720257234734E-2</v>
      </c>
      <c r="S105" s="44">
        <f t="shared" ca="1" si="11"/>
        <v>4.3681747269890797E-2</v>
      </c>
      <c r="T105" s="51">
        <f t="shared" ca="1" si="13"/>
        <v>5.0779688124750103E-2</v>
      </c>
      <c r="U105" s="9"/>
      <c r="V105" s="14"/>
    </row>
    <row r="106" spans="1:22" x14ac:dyDescent="0.25">
      <c r="A106" t="s">
        <v>352</v>
      </c>
      <c r="C106" s="60" t="s">
        <v>90</v>
      </c>
      <c r="D106" s="6" t="s">
        <v>101</v>
      </c>
      <c r="E106" s="31">
        <v>42</v>
      </c>
      <c r="F106" s="32">
        <v>47</v>
      </c>
      <c r="G106" s="32">
        <v>55</v>
      </c>
      <c r="H106" s="37">
        <v>83</v>
      </c>
      <c r="I106" s="32">
        <v>65</v>
      </c>
      <c r="J106" s="32">
        <v>82</v>
      </c>
      <c r="K106" s="32">
        <v>66</v>
      </c>
      <c r="L106" s="32">
        <v>58</v>
      </c>
      <c r="M106" s="31">
        <v>56</v>
      </c>
      <c r="N106" s="12">
        <f t="shared" ref="N106:N175" ca="1" si="19">SUM(OFFSET(N106,0,-4,1,4))</f>
        <v>262</v>
      </c>
      <c r="O106" s="53">
        <f t="shared" ca="1" si="18"/>
        <v>9.4632666329552851E-3</v>
      </c>
      <c r="P106" s="49">
        <f t="shared" ca="1" si="12"/>
        <v>0.74468085106382975</v>
      </c>
      <c r="Q106" s="44">
        <f t="shared" ca="1" si="12"/>
        <v>0.2</v>
      </c>
      <c r="R106" s="44">
        <f t="shared" ca="1" si="12"/>
        <v>-0.30120481927710846</v>
      </c>
      <c r="S106" s="44">
        <f t="shared" ca="1" si="11"/>
        <v>-0.13846153846153847</v>
      </c>
      <c r="T106" s="51">
        <f t="shared" ca="1" si="13"/>
        <v>4.8000000000000001E-2</v>
      </c>
      <c r="U106" s="9"/>
      <c r="V106" s="14"/>
    </row>
    <row r="107" spans="1:22" x14ac:dyDescent="0.25">
      <c r="A107" t="s">
        <v>353</v>
      </c>
      <c r="C107" s="60" t="s">
        <v>90</v>
      </c>
      <c r="D107" s="6" t="s">
        <v>102</v>
      </c>
      <c r="E107" s="31">
        <v>243</v>
      </c>
      <c r="F107" s="32">
        <v>266</v>
      </c>
      <c r="G107" s="32">
        <v>241</v>
      </c>
      <c r="H107" s="37">
        <v>269</v>
      </c>
      <c r="I107" s="32">
        <v>279</v>
      </c>
      <c r="J107" s="32">
        <v>263</v>
      </c>
      <c r="K107" s="32">
        <v>271</v>
      </c>
      <c r="L107" s="32">
        <v>297</v>
      </c>
      <c r="M107" s="31">
        <v>307</v>
      </c>
      <c r="N107" s="12">
        <f t="shared" ca="1" si="19"/>
        <v>1138</v>
      </c>
      <c r="O107" s="53">
        <f t="shared" ca="1" si="18"/>
        <v>4.1103806978256156E-2</v>
      </c>
      <c r="P107" s="49">
        <f t="shared" ca="1" si="12"/>
        <v>-1.1278195488721804E-2</v>
      </c>
      <c r="Q107" s="44">
        <f t="shared" ca="1" si="12"/>
        <v>0.12448132780082988</v>
      </c>
      <c r="R107" s="44">
        <f t="shared" ca="1" si="12"/>
        <v>0.10408921933085502</v>
      </c>
      <c r="S107" s="44">
        <f t="shared" ca="1" si="11"/>
        <v>0.1003584229390681</v>
      </c>
      <c r="T107" s="51">
        <f t="shared" ca="1" si="13"/>
        <v>7.8672985781990515E-2</v>
      </c>
      <c r="U107" s="9"/>
      <c r="V107" s="14"/>
    </row>
    <row r="108" spans="1:22" x14ac:dyDescent="0.25">
      <c r="A108" t="s">
        <v>354</v>
      </c>
      <c r="C108" s="60" t="s">
        <v>90</v>
      </c>
      <c r="D108" s="6" t="s">
        <v>103</v>
      </c>
      <c r="E108" s="31">
        <v>63</v>
      </c>
      <c r="F108" s="32">
        <v>69</v>
      </c>
      <c r="G108" s="32">
        <v>67</v>
      </c>
      <c r="H108" s="37">
        <v>68</v>
      </c>
      <c r="I108" s="32">
        <v>57</v>
      </c>
      <c r="J108" s="32">
        <v>83</v>
      </c>
      <c r="K108" s="32">
        <v>62</v>
      </c>
      <c r="L108" s="32">
        <v>66</v>
      </c>
      <c r="M108" s="31">
        <v>83</v>
      </c>
      <c r="N108" s="12">
        <f t="shared" ca="1" si="19"/>
        <v>294</v>
      </c>
      <c r="O108" s="53">
        <f t="shared" ca="1" si="18"/>
        <v>1.0619085458354403E-2</v>
      </c>
      <c r="P108" s="49">
        <f t="shared" ca="1" si="12"/>
        <v>0.20289855072463769</v>
      </c>
      <c r="Q108" s="44">
        <f t="shared" ca="1" si="12"/>
        <v>-7.4626865671641784E-2</v>
      </c>
      <c r="R108" s="44">
        <f t="shared" ca="1" si="12"/>
        <v>-2.9411764705882353E-2</v>
      </c>
      <c r="S108" s="44">
        <f t="shared" ca="1" si="11"/>
        <v>0.45614035087719296</v>
      </c>
      <c r="T108" s="51">
        <f t="shared" ca="1" si="13"/>
        <v>0.12643678160919541</v>
      </c>
      <c r="U108" s="9"/>
      <c r="V108" s="14"/>
    </row>
    <row r="109" spans="1:22" x14ac:dyDescent="0.25">
      <c r="A109" t="s">
        <v>512</v>
      </c>
      <c r="C109" s="60" t="s">
        <v>90</v>
      </c>
      <c r="D109" s="6" t="s">
        <v>534</v>
      </c>
      <c r="E109" s="31">
        <v>0</v>
      </c>
      <c r="F109" s="32">
        <v>0</v>
      </c>
      <c r="G109" s="32">
        <v>0</v>
      </c>
      <c r="H109" s="37">
        <v>0</v>
      </c>
      <c r="I109" s="32">
        <v>13</v>
      </c>
      <c r="J109" s="32">
        <v>21</v>
      </c>
      <c r="K109" s="32">
        <v>21</v>
      </c>
      <c r="L109" s="32">
        <v>14</v>
      </c>
      <c r="M109" s="31">
        <v>19</v>
      </c>
      <c r="N109" s="12">
        <f t="shared" ca="1" si="19"/>
        <v>75</v>
      </c>
      <c r="O109" s="53">
        <f t="shared" ca="1" si="18"/>
        <v>2.7089503720291843E-3</v>
      </c>
      <c r="P109" s="49" t="str">
        <f t="shared" ca="1" si="12"/>
        <v>-</v>
      </c>
      <c r="Q109" s="44" t="str">
        <f t="shared" ca="1" si="12"/>
        <v>-</v>
      </c>
      <c r="R109" s="44" t="str">
        <f t="shared" ca="1" si="12"/>
        <v>-</v>
      </c>
      <c r="S109" s="44">
        <f t="shared" ca="1" si="11"/>
        <v>0.46153846153846156</v>
      </c>
      <c r="T109" s="51">
        <f t="shared" ca="1" si="13"/>
        <v>4.7692307692307692</v>
      </c>
      <c r="U109" s="9"/>
      <c r="V109" s="14"/>
    </row>
    <row r="110" spans="1:22" x14ac:dyDescent="0.25">
      <c r="A110" t="s">
        <v>355</v>
      </c>
      <c r="C110" s="60" t="s">
        <v>90</v>
      </c>
      <c r="D110" s="6" t="s">
        <v>104</v>
      </c>
      <c r="E110" s="31">
        <v>130</v>
      </c>
      <c r="F110" s="32">
        <v>237</v>
      </c>
      <c r="G110" s="32">
        <v>233</v>
      </c>
      <c r="H110" s="37">
        <v>255</v>
      </c>
      <c r="I110" s="32">
        <v>314</v>
      </c>
      <c r="J110" s="32">
        <v>331</v>
      </c>
      <c r="K110" s="32">
        <v>320</v>
      </c>
      <c r="L110" s="32">
        <v>373</v>
      </c>
      <c r="M110" s="31">
        <v>334</v>
      </c>
      <c r="N110" s="12">
        <f t="shared" ca="1" si="19"/>
        <v>1358</v>
      </c>
      <c r="O110" s="53">
        <f t="shared" ca="1" si="18"/>
        <v>4.90500614028751E-2</v>
      </c>
      <c r="P110" s="49">
        <f t="shared" ca="1" si="12"/>
        <v>0.39662447257383965</v>
      </c>
      <c r="Q110" s="44">
        <f t="shared" ca="1" si="12"/>
        <v>0.37339055793991416</v>
      </c>
      <c r="R110" s="44">
        <f t="shared" ca="1" si="12"/>
        <v>0.46274509803921571</v>
      </c>
      <c r="S110" s="44">
        <f t="shared" ca="1" si="11"/>
        <v>6.3694267515923567E-2</v>
      </c>
      <c r="T110" s="51">
        <f t="shared" ca="1" si="13"/>
        <v>0.30702598652550528</v>
      </c>
      <c r="U110" s="9"/>
      <c r="V110" s="14"/>
    </row>
    <row r="111" spans="1:22" x14ac:dyDescent="0.25">
      <c r="A111" t="s">
        <v>356</v>
      </c>
      <c r="C111" s="60" t="s">
        <v>90</v>
      </c>
      <c r="D111" s="20" t="s">
        <v>263</v>
      </c>
      <c r="E111" s="31">
        <v>2841</v>
      </c>
      <c r="F111" s="32" t="s">
        <v>10</v>
      </c>
      <c r="G111" s="32">
        <v>0</v>
      </c>
      <c r="H111" s="37">
        <v>0</v>
      </c>
      <c r="I111" s="32">
        <v>0</v>
      </c>
      <c r="J111" s="32">
        <v>0</v>
      </c>
      <c r="K111" s="32">
        <v>0</v>
      </c>
      <c r="L111" s="32">
        <v>0</v>
      </c>
      <c r="M111" s="31">
        <v>0</v>
      </c>
      <c r="N111" s="12">
        <f t="shared" ca="1" si="19"/>
        <v>0</v>
      </c>
      <c r="O111" s="53">
        <f t="shared" ca="1" si="18"/>
        <v>0</v>
      </c>
      <c r="P111" s="49" t="str">
        <f t="shared" ref="P111:S142" ca="1" si="20">IFERROR(SUM(OFFSET(P111,0,-6)-OFFSET(P111,0,-10))/OFFSET(P111,0,-10),"-")</f>
        <v>-</v>
      </c>
      <c r="Q111" s="44" t="str">
        <f t="shared" ca="1" si="20"/>
        <v>-</v>
      </c>
      <c r="R111" s="44" t="str">
        <f t="shared" ca="1" si="20"/>
        <v>-</v>
      </c>
      <c r="S111" s="44" t="str">
        <f t="shared" ca="1" si="11"/>
        <v>-</v>
      </c>
      <c r="T111" s="51" t="str">
        <f t="shared" ca="1" si="13"/>
        <v>-</v>
      </c>
      <c r="U111" s="9"/>
      <c r="V111" s="14"/>
    </row>
    <row r="112" spans="1:22" x14ac:dyDescent="0.25">
      <c r="A112" t="s">
        <v>357</v>
      </c>
      <c r="C112" s="60" t="s">
        <v>90</v>
      </c>
      <c r="D112" s="6" t="s">
        <v>105</v>
      </c>
      <c r="E112" s="31">
        <v>6</v>
      </c>
      <c r="F112" s="32">
        <v>10</v>
      </c>
      <c r="G112" s="32">
        <v>5</v>
      </c>
      <c r="H112" s="37">
        <v>6</v>
      </c>
      <c r="I112" s="32">
        <v>4</v>
      </c>
      <c r="J112" s="32">
        <v>11</v>
      </c>
      <c r="K112" s="32">
        <v>8</v>
      </c>
      <c r="L112" s="32">
        <v>4</v>
      </c>
      <c r="M112" s="31">
        <v>1</v>
      </c>
      <c r="N112" s="12">
        <f t="shared" ca="1" si="19"/>
        <v>24</v>
      </c>
      <c r="O112" s="53">
        <f t="shared" ca="1" si="18"/>
        <v>8.6686411904933903E-4</v>
      </c>
      <c r="P112" s="49">
        <f t="shared" ca="1" si="20"/>
        <v>0.1</v>
      </c>
      <c r="Q112" s="44">
        <f t="shared" ca="1" si="20"/>
        <v>0.6</v>
      </c>
      <c r="R112" s="44">
        <f t="shared" ca="1" si="20"/>
        <v>-0.33333333333333331</v>
      </c>
      <c r="S112" s="44">
        <f t="shared" ca="1" si="11"/>
        <v>-0.75</v>
      </c>
      <c r="T112" s="51">
        <f t="shared" ca="1" si="13"/>
        <v>-0.04</v>
      </c>
      <c r="U112" s="9"/>
      <c r="V112" s="14"/>
    </row>
    <row r="113" spans="1:22" x14ac:dyDescent="0.25">
      <c r="A113" t="s">
        <v>358</v>
      </c>
      <c r="C113" s="60" t="s">
        <v>90</v>
      </c>
      <c r="D113" s="6" t="s">
        <v>106</v>
      </c>
      <c r="E113" s="31">
        <v>20</v>
      </c>
      <c r="F113" s="32">
        <v>27</v>
      </c>
      <c r="G113" s="32">
        <v>28</v>
      </c>
      <c r="H113" s="37">
        <v>14</v>
      </c>
      <c r="I113" s="32">
        <v>31</v>
      </c>
      <c r="J113" s="32">
        <v>41</v>
      </c>
      <c r="K113" s="32">
        <v>18</v>
      </c>
      <c r="L113" s="32">
        <v>24</v>
      </c>
      <c r="M113" s="31">
        <v>33</v>
      </c>
      <c r="N113" s="12">
        <f t="shared" ca="1" si="19"/>
        <v>116</v>
      </c>
      <c r="O113" s="53">
        <f t="shared" ca="1" si="18"/>
        <v>4.1898432420718048E-3</v>
      </c>
      <c r="P113" s="49">
        <f t="shared" ca="1" si="20"/>
        <v>0.51851851851851849</v>
      </c>
      <c r="Q113" s="44">
        <f t="shared" ca="1" si="20"/>
        <v>-0.35714285714285715</v>
      </c>
      <c r="R113" s="44">
        <f t="shared" ca="1" si="20"/>
        <v>0.7142857142857143</v>
      </c>
      <c r="S113" s="44">
        <f t="shared" ca="1" si="11"/>
        <v>6.4516129032258063E-2</v>
      </c>
      <c r="T113" s="51">
        <f t="shared" ca="1" si="13"/>
        <v>0.16</v>
      </c>
      <c r="U113" s="9"/>
      <c r="V113" s="14"/>
    </row>
    <row r="114" spans="1:22" x14ac:dyDescent="0.25">
      <c r="A114" t="s">
        <v>359</v>
      </c>
      <c r="C114" s="60" t="s">
        <v>90</v>
      </c>
      <c r="D114" s="6" t="s">
        <v>107</v>
      </c>
      <c r="E114" s="31">
        <v>5</v>
      </c>
      <c r="F114" s="32">
        <v>1</v>
      </c>
      <c r="G114" s="32">
        <v>0</v>
      </c>
      <c r="H114" s="37">
        <v>3</v>
      </c>
      <c r="I114" s="32">
        <v>3</v>
      </c>
      <c r="J114" s="32">
        <v>3</v>
      </c>
      <c r="K114" s="32">
        <v>0</v>
      </c>
      <c r="L114" s="32">
        <v>0</v>
      </c>
      <c r="M114" s="31">
        <v>4</v>
      </c>
      <c r="N114" s="12">
        <f t="shared" ca="1" si="19"/>
        <v>7</v>
      </c>
      <c r="O114" s="53">
        <f t="shared" ca="1" si="18"/>
        <v>2.5283536805605723E-4</v>
      </c>
      <c r="P114" s="49">
        <f t="shared" ca="1" si="20"/>
        <v>2</v>
      </c>
      <c r="Q114" s="44" t="str">
        <f t="shared" ca="1" si="20"/>
        <v>-</v>
      </c>
      <c r="R114" s="44">
        <f t="shared" ca="1" si="20"/>
        <v>-1</v>
      </c>
      <c r="S114" s="44">
        <f t="shared" ca="1" si="11"/>
        <v>0.33333333333333331</v>
      </c>
      <c r="T114" s="51">
        <f t="shared" ca="1" si="13"/>
        <v>0</v>
      </c>
      <c r="U114" s="9"/>
      <c r="V114" s="14"/>
    </row>
    <row r="115" spans="1:22" x14ac:dyDescent="0.25">
      <c r="A115" t="s">
        <v>360</v>
      </c>
      <c r="C115" s="60" t="s">
        <v>90</v>
      </c>
      <c r="D115" s="6" t="s">
        <v>108</v>
      </c>
      <c r="E115" s="31">
        <v>9</v>
      </c>
      <c r="F115" s="32">
        <v>10</v>
      </c>
      <c r="G115" s="32">
        <v>16</v>
      </c>
      <c r="H115" s="37">
        <v>6</v>
      </c>
      <c r="I115" s="32">
        <v>16</v>
      </c>
      <c r="J115" s="32">
        <v>14</v>
      </c>
      <c r="K115" s="32">
        <v>7</v>
      </c>
      <c r="L115" s="32">
        <v>8</v>
      </c>
      <c r="M115" s="31">
        <v>17</v>
      </c>
      <c r="N115" s="12">
        <f t="shared" ca="1" si="19"/>
        <v>46</v>
      </c>
      <c r="O115" s="53">
        <f t="shared" ca="1" si="18"/>
        <v>1.6614895615112331E-3</v>
      </c>
      <c r="P115" s="49">
        <f t="shared" ca="1" si="20"/>
        <v>0.4</v>
      </c>
      <c r="Q115" s="44">
        <f t="shared" ca="1" si="20"/>
        <v>-0.5625</v>
      </c>
      <c r="R115" s="44">
        <f t="shared" ca="1" si="20"/>
        <v>0.33333333333333331</v>
      </c>
      <c r="S115" s="44">
        <f t="shared" ca="1" si="11"/>
        <v>6.25E-2</v>
      </c>
      <c r="T115" s="51">
        <f t="shared" ca="1" si="13"/>
        <v>-4.1666666666666664E-2</v>
      </c>
      <c r="U115" s="9"/>
      <c r="V115" s="14"/>
    </row>
    <row r="116" spans="1:22" x14ac:dyDescent="0.25">
      <c r="A116" t="s">
        <v>361</v>
      </c>
      <c r="C116" s="60" t="s">
        <v>90</v>
      </c>
      <c r="D116" s="6" t="s">
        <v>109</v>
      </c>
      <c r="E116" s="31">
        <v>38</v>
      </c>
      <c r="F116" s="32">
        <v>110</v>
      </c>
      <c r="G116" s="32">
        <v>64</v>
      </c>
      <c r="H116" s="37">
        <v>77</v>
      </c>
      <c r="I116" s="32">
        <v>73</v>
      </c>
      <c r="J116" s="32">
        <v>111</v>
      </c>
      <c r="K116" s="32">
        <v>94</v>
      </c>
      <c r="L116" s="32">
        <v>78</v>
      </c>
      <c r="M116" s="31">
        <v>114</v>
      </c>
      <c r="N116" s="12">
        <f t="shared" ca="1" si="19"/>
        <v>397</v>
      </c>
      <c r="O116" s="53">
        <f t="shared" ca="1" si="18"/>
        <v>1.4339377302607816E-2</v>
      </c>
      <c r="P116" s="49">
        <f t="shared" ca="1" si="20"/>
        <v>9.0909090909090905E-3</v>
      </c>
      <c r="Q116" s="44">
        <f t="shared" ca="1" si="20"/>
        <v>0.46875</v>
      </c>
      <c r="R116" s="44">
        <f t="shared" ca="1" si="20"/>
        <v>1.2987012987012988E-2</v>
      </c>
      <c r="S116" s="44">
        <f t="shared" ca="1" si="11"/>
        <v>0.56164383561643838</v>
      </c>
      <c r="T116" s="51">
        <f t="shared" ca="1" si="13"/>
        <v>0.22530864197530864</v>
      </c>
      <c r="U116" s="9"/>
      <c r="V116" s="14"/>
    </row>
    <row r="117" spans="1:22" x14ac:dyDescent="0.25">
      <c r="A117" t="s">
        <v>362</v>
      </c>
      <c r="C117" s="60" t="s">
        <v>90</v>
      </c>
      <c r="D117" s="6" t="s">
        <v>110</v>
      </c>
      <c r="E117" s="31">
        <v>2</v>
      </c>
      <c r="F117" s="32">
        <v>6</v>
      </c>
      <c r="G117" s="32">
        <v>10</v>
      </c>
      <c r="H117" s="37">
        <v>2</v>
      </c>
      <c r="I117" s="32">
        <v>3</v>
      </c>
      <c r="J117" s="32">
        <v>5</v>
      </c>
      <c r="K117" s="32">
        <v>4</v>
      </c>
      <c r="L117" s="32">
        <v>6</v>
      </c>
      <c r="M117" s="31">
        <v>4</v>
      </c>
      <c r="N117" s="12">
        <f t="shared" ca="1" si="19"/>
        <v>19</v>
      </c>
      <c r="O117" s="53">
        <f t="shared" ca="1" si="18"/>
        <v>6.8626742758072675E-4</v>
      </c>
      <c r="P117" s="49">
        <f t="shared" ca="1" si="20"/>
        <v>-0.16666666666666666</v>
      </c>
      <c r="Q117" s="44">
        <f t="shared" ca="1" si="20"/>
        <v>-0.6</v>
      </c>
      <c r="R117" s="44">
        <f t="shared" ca="1" si="20"/>
        <v>2</v>
      </c>
      <c r="S117" s="44">
        <f t="shared" ca="1" si="11"/>
        <v>0.33333333333333331</v>
      </c>
      <c r="T117" s="51">
        <f t="shared" ca="1" si="13"/>
        <v>-9.5238095238095233E-2</v>
      </c>
      <c r="U117" s="9"/>
      <c r="V117" s="14"/>
    </row>
    <row r="118" spans="1:22" x14ac:dyDescent="0.25">
      <c r="A118" t="s">
        <v>363</v>
      </c>
      <c r="C118" s="60" t="s">
        <v>90</v>
      </c>
      <c r="D118" s="6" t="s">
        <v>111</v>
      </c>
      <c r="E118" s="31">
        <v>3</v>
      </c>
      <c r="F118" s="32">
        <v>18</v>
      </c>
      <c r="G118" s="32">
        <v>12</v>
      </c>
      <c r="H118" s="37">
        <v>10</v>
      </c>
      <c r="I118" s="32">
        <v>8</v>
      </c>
      <c r="J118" s="32">
        <v>11</v>
      </c>
      <c r="K118" s="32">
        <v>6</v>
      </c>
      <c r="L118" s="32">
        <v>8</v>
      </c>
      <c r="M118" s="31">
        <v>11</v>
      </c>
      <c r="N118" s="12">
        <f t="shared" ca="1" si="19"/>
        <v>36</v>
      </c>
      <c r="O118" s="53">
        <f t="shared" ca="1" si="18"/>
        <v>1.3002961785740085E-3</v>
      </c>
      <c r="P118" s="49">
        <f t="shared" ca="1" si="20"/>
        <v>-0.3888888888888889</v>
      </c>
      <c r="Q118" s="44">
        <f t="shared" ca="1" si="20"/>
        <v>-0.5</v>
      </c>
      <c r="R118" s="44">
        <f t="shared" ca="1" si="20"/>
        <v>-0.2</v>
      </c>
      <c r="S118" s="44">
        <f t="shared" ca="1" si="11"/>
        <v>0.375</v>
      </c>
      <c r="T118" s="51">
        <f t="shared" ca="1" si="13"/>
        <v>-0.25</v>
      </c>
      <c r="U118" s="9"/>
      <c r="V118" s="14"/>
    </row>
    <row r="119" spans="1:22" x14ac:dyDescent="0.25">
      <c r="A119" t="s">
        <v>364</v>
      </c>
      <c r="C119" s="60" t="s">
        <v>90</v>
      </c>
      <c r="D119" s="6" t="s">
        <v>112</v>
      </c>
      <c r="E119" s="31">
        <v>3</v>
      </c>
      <c r="F119" s="32">
        <v>1</v>
      </c>
      <c r="G119" s="32">
        <v>2</v>
      </c>
      <c r="H119" s="37">
        <v>0</v>
      </c>
      <c r="I119" s="32">
        <v>2</v>
      </c>
      <c r="J119" s="32">
        <v>0</v>
      </c>
      <c r="K119" s="32">
        <v>2</v>
      </c>
      <c r="L119" s="32">
        <v>1</v>
      </c>
      <c r="M119" s="31">
        <v>1</v>
      </c>
      <c r="N119" s="12">
        <f t="shared" ca="1" si="19"/>
        <v>4</v>
      </c>
      <c r="O119" s="53">
        <f t="shared" ca="1" si="18"/>
        <v>1.4447735317488984E-4</v>
      </c>
      <c r="P119" s="49">
        <f t="shared" ca="1" si="20"/>
        <v>-1</v>
      </c>
      <c r="Q119" s="44">
        <f t="shared" ca="1" si="20"/>
        <v>0</v>
      </c>
      <c r="R119" s="44" t="str">
        <f t="shared" ca="1" si="20"/>
        <v>-</v>
      </c>
      <c r="S119" s="44">
        <f t="shared" ca="1" si="11"/>
        <v>-0.5</v>
      </c>
      <c r="T119" s="51">
        <f t="shared" ca="1" si="13"/>
        <v>-0.2</v>
      </c>
      <c r="U119" s="9"/>
      <c r="V119" s="14"/>
    </row>
    <row r="120" spans="1:22" x14ac:dyDescent="0.25">
      <c r="A120" t="s">
        <v>365</v>
      </c>
      <c r="C120" s="60" t="s">
        <v>90</v>
      </c>
      <c r="D120" s="6" t="s">
        <v>113</v>
      </c>
      <c r="E120" s="31">
        <v>30</v>
      </c>
      <c r="F120" s="32">
        <v>56</v>
      </c>
      <c r="G120" s="32">
        <v>39</v>
      </c>
      <c r="H120" s="37">
        <v>67</v>
      </c>
      <c r="I120" s="32">
        <v>54</v>
      </c>
      <c r="J120" s="32">
        <v>69</v>
      </c>
      <c r="K120" s="32">
        <v>47</v>
      </c>
      <c r="L120" s="32">
        <v>60</v>
      </c>
      <c r="M120" s="31">
        <v>63</v>
      </c>
      <c r="N120" s="12">
        <f t="shared" ca="1" si="19"/>
        <v>239</v>
      </c>
      <c r="O120" s="53">
        <f t="shared" ca="1" si="18"/>
        <v>8.6325218521996674E-3</v>
      </c>
      <c r="P120" s="49">
        <f t="shared" ca="1" si="20"/>
        <v>0.23214285714285715</v>
      </c>
      <c r="Q120" s="44">
        <f t="shared" ca="1" si="20"/>
        <v>0.20512820512820512</v>
      </c>
      <c r="R120" s="44">
        <f t="shared" ca="1" si="20"/>
        <v>-0.1044776119402985</v>
      </c>
      <c r="S120" s="44">
        <f t="shared" ca="1" si="11"/>
        <v>0.16666666666666666</v>
      </c>
      <c r="T120" s="51">
        <f t="shared" ca="1" si="13"/>
        <v>0.10648148148148148</v>
      </c>
      <c r="U120" s="9"/>
      <c r="V120" s="14"/>
    </row>
    <row r="121" spans="1:22" x14ac:dyDescent="0.25">
      <c r="A121" t="s">
        <v>356</v>
      </c>
      <c r="C121" s="60" t="s">
        <v>90</v>
      </c>
      <c r="D121" s="20" t="s">
        <v>264</v>
      </c>
      <c r="E121" s="31">
        <v>151</v>
      </c>
      <c r="F121" s="32" t="s">
        <v>10</v>
      </c>
      <c r="G121" s="32">
        <v>0</v>
      </c>
      <c r="H121" s="37">
        <v>0</v>
      </c>
      <c r="I121" s="32">
        <v>0</v>
      </c>
      <c r="J121" s="32">
        <v>0</v>
      </c>
      <c r="K121" s="32">
        <v>0</v>
      </c>
      <c r="L121" s="32">
        <v>0</v>
      </c>
      <c r="M121" s="31">
        <v>0</v>
      </c>
      <c r="N121" s="12">
        <f t="shared" ca="1" si="19"/>
        <v>0</v>
      </c>
      <c r="O121" s="53">
        <f t="shared" ca="1" si="18"/>
        <v>0</v>
      </c>
      <c r="P121" s="49" t="str">
        <f t="shared" ca="1" si="20"/>
        <v>-</v>
      </c>
      <c r="Q121" s="44" t="str">
        <f t="shared" ca="1" si="20"/>
        <v>-</v>
      </c>
      <c r="R121" s="44" t="str">
        <f t="shared" ca="1" si="20"/>
        <v>-</v>
      </c>
      <c r="S121" s="44" t="str">
        <f t="shared" ca="1" si="11"/>
        <v>-</v>
      </c>
      <c r="T121" s="51" t="str">
        <f t="shared" ca="1" si="13"/>
        <v>-</v>
      </c>
      <c r="U121" s="9"/>
      <c r="V121" s="14"/>
    </row>
    <row r="122" spans="1:22" x14ac:dyDescent="0.25">
      <c r="A122" t="s">
        <v>366</v>
      </c>
      <c r="C122" s="60" t="s">
        <v>90</v>
      </c>
      <c r="D122" s="6" t="s">
        <v>114</v>
      </c>
      <c r="E122" s="31">
        <v>722</v>
      </c>
      <c r="F122" s="32">
        <v>1435</v>
      </c>
      <c r="G122" s="32">
        <v>1493</v>
      </c>
      <c r="H122" s="37">
        <v>1429</v>
      </c>
      <c r="I122" s="32">
        <v>1430</v>
      </c>
      <c r="J122" s="32">
        <v>1694</v>
      </c>
      <c r="K122" s="32">
        <v>1836</v>
      </c>
      <c r="L122" s="32">
        <v>2094</v>
      </c>
      <c r="M122" s="31">
        <v>2310</v>
      </c>
      <c r="N122" s="12">
        <f t="shared" ca="1" si="19"/>
        <v>7934</v>
      </c>
      <c r="O122" s="53">
        <f t="shared" ca="1" si="18"/>
        <v>0.28657083002239397</v>
      </c>
      <c r="P122" s="49">
        <f t="shared" ca="1" si="20"/>
        <v>0.18048780487804877</v>
      </c>
      <c r="Q122" s="44">
        <f t="shared" ca="1" si="20"/>
        <v>0.22973878097789685</v>
      </c>
      <c r="R122" s="44">
        <f t="shared" ca="1" si="20"/>
        <v>0.46536039188243528</v>
      </c>
      <c r="S122" s="44">
        <f t="shared" ca="1" si="11"/>
        <v>0.61538461538461542</v>
      </c>
      <c r="T122" s="51">
        <f t="shared" ca="1" si="13"/>
        <v>0.37100397442543631</v>
      </c>
      <c r="U122" s="9"/>
      <c r="V122" s="14"/>
    </row>
    <row r="123" spans="1:22" x14ac:dyDescent="0.25">
      <c r="A123" t="s">
        <v>367</v>
      </c>
      <c r="C123" s="60" t="s">
        <v>90</v>
      </c>
      <c r="D123" s="6" t="s">
        <v>115</v>
      </c>
      <c r="E123" s="31">
        <v>64</v>
      </c>
      <c r="F123" s="32">
        <v>120</v>
      </c>
      <c r="G123" s="32">
        <v>108</v>
      </c>
      <c r="H123" s="37">
        <v>126</v>
      </c>
      <c r="I123" s="32">
        <v>105</v>
      </c>
      <c r="J123" s="32">
        <v>149</v>
      </c>
      <c r="K123" s="32">
        <v>167</v>
      </c>
      <c r="L123" s="32">
        <v>206</v>
      </c>
      <c r="M123" s="31">
        <v>191</v>
      </c>
      <c r="N123" s="12">
        <f t="shared" ca="1" si="19"/>
        <v>713</v>
      </c>
      <c r="O123" s="53">
        <f t="shared" ca="1" si="18"/>
        <v>2.5753088203424115E-2</v>
      </c>
      <c r="P123" s="49">
        <f t="shared" ca="1" si="20"/>
        <v>0.24166666666666667</v>
      </c>
      <c r="Q123" s="44">
        <f t="shared" ca="1" si="20"/>
        <v>0.54629629629629628</v>
      </c>
      <c r="R123" s="44">
        <f t="shared" ca="1" si="20"/>
        <v>0.63492063492063489</v>
      </c>
      <c r="S123" s="44">
        <f t="shared" ca="1" si="11"/>
        <v>0.81904761904761902</v>
      </c>
      <c r="T123" s="51">
        <f t="shared" ca="1" si="13"/>
        <v>0.55337690631808278</v>
      </c>
      <c r="U123" s="9"/>
      <c r="V123" s="14"/>
    </row>
    <row r="124" spans="1:22" x14ac:dyDescent="0.25">
      <c r="A124" t="s">
        <v>368</v>
      </c>
      <c r="C124" s="60" t="s">
        <v>90</v>
      </c>
      <c r="D124" s="6" t="s">
        <v>116</v>
      </c>
      <c r="E124" s="31">
        <v>6</v>
      </c>
      <c r="F124" s="32">
        <v>6</v>
      </c>
      <c r="G124" s="32">
        <v>13</v>
      </c>
      <c r="H124" s="37">
        <v>11</v>
      </c>
      <c r="I124" s="32">
        <v>8</v>
      </c>
      <c r="J124" s="32">
        <v>22</v>
      </c>
      <c r="K124" s="32">
        <v>11</v>
      </c>
      <c r="L124" s="32">
        <v>23</v>
      </c>
      <c r="M124" s="31">
        <v>27</v>
      </c>
      <c r="N124" s="12">
        <f t="shared" ca="1" si="19"/>
        <v>83</v>
      </c>
      <c r="O124" s="53">
        <f t="shared" ca="1" si="18"/>
        <v>2.9979050783789643E-3</v>
      </c>
      <c r="P124" s="49">
        <f t="shared" ca="1" si="20"/>
        <v>2.6666666666666665</v>
      </c>
      <c r="Q124" s="44">
        <f t="shared" ca="1" si="20"/>
        <v>-0.15384615384615385</v>
      </c>
      <c r="R124" s="44">
        <f t="shared" ca="1" si="20"/>
        <v>1.0909090909090908</v>
      </c>
      <c r="S124" s="44">
        <f t="shared" ca="1" si="11"/>
        <v>2.375</v>
      </c>
      <c r="T124" s="51">
        <f t="shared" ca="1" si="13"/>
        <v>1.1842105263157894</v>
      </c>
      <c r="U124" s="9"/>
      <c r="V124" s="14"/>
    </row>
    <row r="125" spans="1:22" x14ac:dyDescent="0.25">
      <c r="A125" t="s">
        <v>369</v>
      </c>
      <c r="C125" s="60" t="s">
        <v>90</v>
      </c>
      <c r="D125" s="6" t="s">
        <v>117</v>
      </c>
      <c r="E125" s="31">
        <v>131</v>
      </c>
      <c r="F125" s="32">
        <v>152</v>
      </c>
      <c r="G125" s="32">
        <v>137</v>
      </c>
      <c r="H125" s="37">
        <v>168</v>
      </c>
      <c r="I125" s="32">
        <v>158</v>
      </c>
      <c r="J125" s="32">
        <v>170</v>
      </c>
      <c r="K125" s="32">
        <v>207</v>
      </c>
      <c r="L125" s="32">
        <v>238</v>
      </c>
      <c r="M125" s="31">
        <v>228</v>
      </c>
      <c r="N125" s="12">
        <f t="shared" ca="1" si="19"/>
        <v>843</v>
      </c>
      <c r="O125" s="53">
        <f t="shared" ca="1" si="18"/>
        <v>3.0448602181608032E-2</v>
      </c>
      <c r="P125" s="49">
        <f t="shared" ca="1" si="20"/>
        <v>0.11842105263157894</v>
      </c>
      <c r="Q125" s="44">
        <f t="shared" ca="1" si="20"/>
        <v>0.51094890510948909</v>
      </c>
      <c r="R125" s="44">
        <f t="shared" ca="1" si="20"/>
        <v>0.41666666666666669</v>
      </c>
      <c r="S125" s="44">
        <f t="shared" ca="1" si="11"/>
        <v>0.44303797468354428</v>
      </c>
      <c r="T125" s="51">
        <f t="shared" ca="1" si="13"/>
        <v>0.37073170731707317</v>
      </c>
      <c r="U125" s="9"/>
      <c r="V125" s="14"/>
    </row>
    <row r="126" spans="1:22" x14ac:dyDescent="0.25">
      <c r="A126" t="s">
        <v>370</v>
      </c>
      <c r="C126" s="60" t="s">
        <v>90</v>
      </c>
      <c r="D126" s="6" t="s">
        <v>118</v>
      </c>
      <c r="E126" s="31">
        <v>21</v>
      </c>
      <c r="F126" s="32">
        <v>68</v>
      </c>
      <c r="G126" s="32">
        <v>72</v>
      </c>
      <c r="H126" s="37">
        <v>93</v>
      </c>
      <c r="I126" s="32">
        <v>111</v>
      </c>
      <c r="J126" s="32">
        <v>139</v>
      </c>
      <c r="K126" s="32">
        <v>155</v>
      </c>
      <c r="L126" s="32">
        <v>122</v>
      </c>
      <c r="M126" s="31">
        <v>213</v>
      </c>
      <c r="N126" s="12">
        <f t="shared" ca="1" si="19"/>
        <v>629</v>
      </c>
      <c r="O126" s="53">
        <f t="shared" ca="1" si="18"/>
        <v>2.2719063786751426E-2</v>
      </c>
      <c r="P126" s="49">
        <f t="shared" ca="1" si="20"/>
        <v>1.0441176470588236</v>
      </c>
      <c r="Q126" s="44">
        <f t="shared" ca="1" si="20"/>
        <v>1.1527777777777777</v>
      </c>
      <c r="R126" s="44">
        <f t="shared" ca="1" si="20"/>
        <v>0.31182795698924731</v>
      </c>
      <c r="S126" s="44">
        <f t="shared" ca="1" si="11"/>
        <v>0.91891891891891897</v>
      </c>
      <c r="T126" s="51">
        <f t="shared" ca="1" si="13"/>
        <v>0.82848837209302328</v>
      </c>
      <c r="U126" s="9"/>
      <c r="V126" s="14"/>
    </row>
    <row r="127" spans="1:22" x14ac:dyDescent="0.25">
      <c r="A127" t="s">
        <v>371</v>
      </c>
      <c r="C127" s="60" t="s">
        <v>90</v>
      </c>
      <c r="D127" s="6" t="s">
        <v>119</v>
      </c>
      <c r="E127" s="31">
        <v>7</v>
      </c>
      <c r="F127" s="32">
        <v>14</v>
      </c>
      <c r="G127" s="32">
        <v>16</v>
      </c>
      <c r="H127" s="37">
        <v>11</v>
      </c>
      <c r="I127" s="32">
        <v>15</v>
      </c>
      <c r="J127" s="32">
        <v>15</v>
      </c>
      <c r="K127" s="32">
        <v>19</v>
      </c>
      <c r="L127" s="32">
        <v>31</v>
      </c>
      <c r="M127" s="31">
        <v>28</v>
      </c>
      <c r="N127" s="12">
        <f t="shared" ca="1" si="19"/>
        <v>93</v>
      </c>
      <c r="O127" s="53">
        <f t="shared" ca="1" si="18"/>
        <v>3.3590984613161888E-3</v>
      </c>
      <c r="P127" s="49">
        <f t="shared" ca="1" si="20"/>
        <v>7.1428571428571425E-2</v>
      </c>
      <c r="Q127" s="44">
        <f t="shared" ca="1" si="20"/>
        <v>0.1875</v>
      </c>
      <c r="R127" s="44">
        <f t="shared" ca="1" si="20"/>
        <v>1.8181818181818181</v>
      </c>
      <c r="S127" s="44">
        <f t="shared" ca="1" si="11"/>
        <v>0.8666666666666667</v>
      </c>
      <c r="T127" s="51">
        <f t="shared" ca="1" si="13"/>
        <v>0.6607142857142857</v>
      </c>
      <c r="U127" s="9"/>
      <c r="V127" s="14"/>
    </row>
    <row r="128" spans="1:22" x14ac:dyDescent="0.25">
      <c r="A128" s="16" t="s">
        <v>553</v>
      </c>
      <c r="C128" s="60" t="s">
        <v>90</v>
      </c>
      <c r="D128" s="6" t="s">
        <v>120</v>
      </c>
      <c r="E128" s="31">
        <v>0</v>
      </c>
      <c r="F128" s="32">
        <v>8</v>
      </c>
      <c r="G128" s="32" t="s">
        <v>10</v>
      </c>
      <c r="H128" s="37">
        <v>0</v>
      </c>
      <c r="I128" s="32">
        <v>0</v>
      </c>
      <c r="J128" s="32">
        <v>6</v>
      </c>
      <c r="K128" s="32">
        <v>0</v>
      </c>
      <c r="L128" s="32">
        <v>5</v>
      </c>
      <c r="M128" s="31">
        <v>5</v>
      </c>
      <c r="N128" s="12">
        <f t="shared" ca="1" si="19"/>
        <v>16</v>
      </c>
      <c r="O128" s="53">
        <f t="shared" ca="1" si="18"/>
        <v>5.7790941269955935E-4</v>
      </c>
      <c r="P128" s="49">
        <f t="shared" ca="1" si="20"/>
        <v>-0.25</v>
      </c>
      <c r="Q128" s="44" t="str">
        <f t="shared" ca="1" si="20"/>
        <v>-</v>
      </c>
      <c r="R128" s="44" t="str">
        <f t="shared" ca="1" si="20"/>
        <v>-</v>
      </c>
      <c r="S128" s="44" t="str">
        <f t="shared" ca="1" si="11"/>
        <v>-</v>
      </c>
      <c r="T128" s="51">
        <f t="shared" ca="1" si="13"/>
        <v>1</v>
      </c>
      <c r="U128" s="9"/>
      <c r="V128" s="14"/>
    </row>
    <row r="129" spans="1:22" x14ac:dyDescent="0.25">
      <c r="A129" s="16" t="s">
        <v>554</v>
      </c>
      <c r="C129" s="60" t="s">
        <v>90</v>
      </c>
      <c r="D129" s="6" t="s">
        <v>121</v>
      </c>
      <c r="E129" s="31">
        <v>1</v>
      </c>
      <c r="F129" s="32">
        <v>6</v>
      </c>
      <c r="G129" s="32">
        <v>2</v>
      </c>
      <c r="H129" s="37">
        <v>2</v>
      </c>
      <c r="I129" s="32">
        <v>4</v>
      </c>
      <c r="J129" s="32">
        <v>4</v>
      </c>
      <c r="K129" s="32">
        <v>0</v>
      </c>
      <c r="L129" s="32">
        <v>0</v>
      </c>
      <c r="M129" s="31">
        <v>3</v>
      </c>
      <c r="N129" s="12">
        <f t="shared" ca="1" si="19"/>
        <v>7</v>
      </c>
      <c r="O129" s="53">
        <f t="shared" ca="1" si="18"/>
        <v>2.5283536805605723E-4</v>
      </c>
      <c r="P129" s="49">
        <f t="shared" ca="1" si="20"/>
        <v>-0.33333333333333331</v>
      </c>
      <c r="Q129" s="44">
        <f t="shared" ca="1" si="20"/>
        <v>-1</v>
      </c>
      <c r="R129" s="44">
        <f t="shared" ca="1" si="20"/>
        <v>-1</v>
      </c>
      <c r="S129" s="44">
        <f t="shared" ca="1" si="11"/>
        <v>-0.25</v>
      </c>
      <c r="T129" s="51">
        <f t="shared" ca="1" si="13"/>
        <v>-0.5</v>
      </c>
      <c r="U129" s="9"/>
      <c r="V129" s="14"/>
    </row>
    <row r="130" spans="1:22" x14ac:dyDescent="0.25">
      <c r="A130" s="16" t="s">
        <v>555</v>
      </c>
      <c r="C130" s="60" t="s">
        <v>90</v>
      </c>
      <c r="D130" s="6" t="s">
        <v>122</v>
      </c>
      <c r="E130" s="31">
        <v>11</v>
      </c>
      <c r="F130" s="32">
        <v>12</v>
      </c>
      <c r="G130" s="32">
        <v>11</v>
      </c>
      <c r="H130" s="37">
        <v>10</v>
      </c>
      <c r="I130" s="32">
        <v>15</v>
      </c>
      <c r="J130" s="32">
        <v>19</v>
      </c>
      <c r="K130" s="32">
        <v>0</v>
      </c>
      <c r="L130" s="32">
        <v>22</v>
      </c>
      <c r="M130" s="31">
        <v>20</v>
      </c>
      <c r="N130" s="12">
        <f t="shared" ca="1" si="19"/>
        <v>61</v>
      </c>
      <c r="O130" s="53">
        <f t="shared" ca="1" si="18"/>
        <v>2.2032796359170701E-3</v>
      </c>
      <c r="P130" s="49">
        <f t="shared" ca="1" si="20"/>
        <v>0.58333333333333337</v>
      </c>
      <c r="Q130" s="44">
        <f t="shared" ca="1" si="20"/>
        <v>-1</v>
      </c>
      <c r="R130" s="44">
        <f t="shared" ca="1" si="20"/>
        <v>1.2</v>
      </c>
      <c r="S130" s="44">
        <f t="shared" ca="1" si="11"/>
        <v>0.33333333333333331</v>
      </c>
      <c r="T130" s="51">
        <f t="shared" ca="1" si="13"/>
        <v>0.27083333333333331</v>
      </c>
      <c r="U130" s="9"/>
      <c r="V130" s="14"/>
    </row>
    <row r="131" spans="1:22" x14ac:dyDescent="0.25">
      <c r="A131" s="16" t="s">
        <v>556</v>
      </c>
      <c r="C131" s="60" t="s">
        <v>90</v>
      </c>
      <c r="D131" s="6" t="s">
        <v>123</v>
      </c>
      <c r="E131" s="31">
        <v>5</v>
      </c>
      <c r="F131" s="32">
        <v>19</v>
      </c>
      <c r="G131" s="32">
        <v>31</v>
      </c>
      <c r="H131" s="37">
        <v>23</v>
      </c>
      <c r="I131" s="32">
        <v>18</v>
      </c>
      <c r="J131" s="32">
        <v>38</v>
      </c>
      <c r="K131" s="32">
        <v>56</v>
      </c>
      <c r="L131" s="32">
        <v>22</v>
      </c>
      <c r="M131" s="31">
        <v>33</v>
      </c>
      <c r="N131" s="12">
        <f t="shared" ca="1" si="19"/>
        <v>149</v>
      </c>
      <c r="O131" s="53">
        <f t="shared" ca="1" si="18"/>
        <v>5.3817814057646463E-3</v>
      </c>
      <c r="P131" s="49">
        <f t="shared" ca="1" si="20"/>
        <v>1</v>
      </c>
      <c r="Q131" s="44">
        <f t="shared" ca="1" si="20"/>
        <v>0.80645161290322576</v>
      </c>
      <c r="R131" s="44">
        <f t="shared" ca="1" si="20"/>
        <v>-4.3478260869565216E-2</v>
      </c>
      <c r="S131" s="44">
        <f t="shared" ca="1" si="11"/>
        <v>0.83333333333333337</v>
      </c>
      <c r="T131" s="51">
        <f t="shared" ca="1" si="13"/>
        <v>0.63736263736263732</v>
      </c>
      <c r="U131" s="9"/>
      <c r="V131" s="14"/>
    </row>
    <row r="132" spans="1:22" x14ac:dyDescent="0.25">
      <c r="A132" s="16" t="s">
        <v>557</v>
      </c>
      <c r="C132" s="60" t="s">
        <v>90</v>
      </c>
      <c r="D132" s="6" t="s">
        <v>124</v>
      </c>
      <c r="E132" s="31">
        <v>0</v>
      </c>
      <c r="F132" s="32" t="s">
        <v>10</v>
      </c>
      <c r="G132" s="32">
        <v>2</v>
      </c>
      <c r="H132" s="37">
        <v>1</v>
      </c>
      <c r="I132" s="32">
        <v>4</v>
      </c>
      <c r="J132" s="32">
        <v>0</v>
      </c>
      <c r="K132" s="32">
        <v>0</v>
      </c>
      <c r="L132" s="32">
        <v>2</v>
      </c>
      <c r="M132" s="31">
        <v>1</v>
      </c>
      <c r="N132" s="12">
        <f t="shared" ca="1" si="19"/>
        <v>3</v>
      </c>
      <c r="O132" s="53">
        <f t="shared" ref="O132:O133" ca="1" si="21">SUM(N132/$N$137)</f>
        <v>1.0835801488116738E-4</v>
      </c>
      <c r="P132" s="49" t="str">
        <f t="shared" ca="1" si="20"/>
        <v>-</v>
      </c>
      <c r="Q132" s="44">
        <f t="shared" ca="1" si="20"/>
        <v>-1</v>
      </c>
      <c r="R132" s="44">
        <f t="shared" ca="1" si="20"/>
        <v>1</v>
      </c>
      <c r="S132" s="44">
        <f t="shared" ca="1" si="11"/>
        <v>-0.75</v>
      </c>
      <c r="T132" s="51">
        <f t="shared" ca="1" si="13"/>
        <v>-0.5714285714285714</v>
      </c>
      <c r="U132" s="9"/>
      <c r="V132" s="14"/>
    </row>
    <row r="133" spans="1:22" x14ac:dyDescent="0.25">
      <c r="A133" s="16" t="s">
        <v>558</v>
      </c>
      <c r="C133" s="60" t="s">
        <v>90</v>
      </c>
      <c r="D133" s="6" t="s">
        <v>125</v>
      </c>
      <c r="E133" s="31">
        <v>0</v>
      </c>
      <c r="F133" s="32">
        <v>4</v>
      </c>
      <c r="G133" s="32">
        <v>2</v>
      </c>
      <c r="H133" s="37">
        <v>7</v>
      </c>
      <c r="I133" s="32">
        <v>5</v>
      </c>
      <c r="J133" s="32">
        <v>2</v>
      </c>
      <c r="K133" s="32">
        <v>0</v>
      </c>
      <c r="L133" s="32">
        <v>4</v>
      </c>
      <c r="M133" s="31">
        <v>1</v>
      </c>
      <c r="N133" s="12">
        <f t="shared" ca="1" si="19"/>
        <v>7</v>
      </c>
      <c r="O133" s="53">
        <f t="shared" ca="1" si="21"/>
        <v>2.5283536805605723E-4</v>
      </c>
      <c r="P133" s="49">
        <f t="shared" ca="1" si="20"/>
        <v>-0.5</v>
      </c>
      <c r="Q133" s="44">
        <f t="shared" ca="1" si="20"/>
        <v>-1</v>
      </c>
      <c r="R133" s="44">
        <f t="shared" ca="1" si="20"/>
        <v>-0.42857142857142855</v>
      </c>
      <c r="S133" s="44">
        <f t="shared" ca="1" si="11"/>
        <v>-0.8</v>
      </c>
      <c r="T133" s="51">
        <f t="shared" ca="1" si="13"/>
        <v>-0.61111111111111116</v>
      </c>
      <c r="U133" s="9"/>
      <c r="V133" s="14"/>
    </row>
    <row r="134" spans="1:22" x14ac:dyDescent="0.25">
      <c r="A134" t="s">
        <v>372</v>
      </c>
      <c r="C134" s="60" t="s">
        <v>90</v>
      </c>
      <c r="D134" s="6" t="s">
        <v>126</v>
      </c>
      <c r="E134" s="31">
        <v>18</v>
      </c>
      <c r="F134" s="32">
        <v>33</v>
      </c>
      <c r="G134" s="32">
        <v>43</v>
      </c>
      <c r="H134" s="37">
        <v>116</v>
      </c>
      <c r="I134" s="32">
        <v>127</v>
      </c>
      <c r="J134" s="32">
        <v>140</v>
      </c>
      <c r="K134" s="32">
        <v>170</v>
      </c>
      <c r="L134" s="32">
        <v>99</v>
      </c>
      <c r="M134" s="31">
        <v>285</v>
      </c>
      <c r="N134" s="12">
        <f t="shared" ca="1" si="19"/>
        <v>694</v>
      </c>
      <c r="O134" s="53">
        <f ca="1">SUM(N134/$N$137)</f>
        <v>2.5066820775843386E-2</v>
      </c>
      <c r="P134" s="49">
        <f t="shared" ca="1" si="20"/>
        <v>3.2424242424242422</v>
      </c>
      <c r="Q134" s="44">
        <f t="shared" ca="1" si="20"/>
        <v>2.9534883720930232</v>
      </c>
      <c r="R134" s="44">
        <f t="shared" ca="1" si="20"/>
        <v>-0.14655172413793102</v>
      </c>
      <c r="S134" s="44">
        <f t="shared" ca="1" si="11"/>
        <v>1.2440944881889764</v>
      </c>
      <c r="T134" s="51">
        <f t="shared" ca="1" si="13"/>
        <v>1.1755485893416928</v>
      </c>
      <c r="U134" s="9"/>
      <c r="V134" s="14"/>
    </row>
    <row r="135" spans="1:22" x14ac:dyDescent="0.25">
      <c r="A135" t="s">
        <v>373</v>
      </c>
      <c r="C135" s="60" t="s">
        <v>90</v>
      </c>
      <c r="D135" s="20" t="s">
        <v>265</v>
      </c>
      <c r="E135" s="31">
        <v>1077</v>
      </c>
      <c r="F135" s="32">
        <v>0</v>
      </c>
      <c r="G135" s="32">
        <v>0</v>
      </c>
      <c r="H135" s="37">
        <v>0</v>
      </c>
      <c r="I135" s="32">
        <v>0</v>
      </c>
      <c r="J135" s="32">
        <v>0</v>
      </c>
      <c r="K135" s="32">
        <v>0</v>
      </c>
      <c r="L135" s="32">
        <v>0</v>
      </c>
      <c r="M135" s="31">
        <v>0</v>
      </c>
      <c r="N135" s="12">
        <f t="shared" ca="1" si="19"/>
        <v>0</v>
      </c>
      <c r="O135" s="53">
        <f ca="1">SUM(N135/$N$137)</f>
        <v>0</v>
      </c>
      <c r="P135" s="49" t="str">
        <f t="shared" ca="1" si="20"/>
        <v>-</v>
      </c>
      <c r="Q135" s="44" t="str">
        <f t="shared" ca="1" si="20"/>
        <v>-</v>
      </c>
      <c r="R135" s="44" t="str">
        <f t="shared" ca="1" si="20"/>
        <v>-</v>
      </c>
      <c r="S135" s="44" t="str">
        <f t="shared" ca="1" si="11"/>
        <v>-</v>
      </c>
      <c r="T135" s="51" t="str">
        <f t="shared" ca="1" si="13"/>
        <v>-</v>
      </c>
      <c r="U135" s="9"/>
      <c r="V135" s="14"/>
    </row>
    <row r="136" spans="1:22" ht="16.5" thickBot="1" x14ac:dyDescent="0.3">
      <c r="A136" t="s">
        <v>540</v>
      </c>
      <c r="C136" s="60" t="s">
        <v>90</v>
      </c>
      <c r="D136" s="6" t="s">
        <v>515</v>
      </c>
      <c r="E136" s="31">
        <v>32</v>
      </c>
      <c r="F136" s="32">
        <v>49</v>
      </c>
      <c r="G136" s="32">
        <v>32</v>
      </c>
      <c r="H136" s="37">
        <v>39</v>
      </c>
      <c r="I136" s="32">
        <v>43</v>
      </c>
      <c r="J136" s="32">
        <v>64</v>
      </c>
      <c r="K136" s="32">
        <v>67</v>
      </c>
      <c r="L136" s="32">
        <v>69</v>
      </c>
      <c r="M136" s="31">
        <v>84</v>
      </c>
      <c r="N136" s="12">
        <f t="shared" ca="1" si="19"/>
        <v>284</v>
      </c>
      <c r="O136" s="53">
        <f ca="1">SUM(N136/$N$137)</f>
        <v>1.0257892075417179E-2</v>
      </c>
      <c r="P136" s="49">
        <f t="shared" ca="1" si="20"/>
        <v>0.30612244897959184</v>
      </c>
      <c r="Q136" s="44">
        <f t="shared" ca="1" si="20"/>
        <v>1.09375</v>
      </c>
      <c r="R136" s="44">
        <f t="shared" ca="1" si="20"/>
        <v>0.76923076923076927</v>
      </c>
      <c r="S136" s="44">
        <f t="shared" ca="1" si="11"/>
        <v>0.95348837209302328</v>
      </c>
      <c r="T136" s="51">
        <f t="shared" ca="1" si="13"/>
        <v>0.74233128834355833</v>
      </c>
      <c r="U136" s="9"/>
      <c r="V136" s="14"/>
    </row>
    <row r="137" spans="1:22" ht="16.5" thickBot="1" x14ac:dyDescent="0.3">
      <c r="A137" t="s">
        <v>374</v>
      </c>
      <c r="C137" s="61" t="s">
        <v>90</v>
      </c>
      <c r="D137" s="117" t="s">
        <v>33</v>
      </c>
      <c r="E137" s="118">
        <v>4101</v>
      </c>
      <c r="F137" s="119">
        <f>SUBTOTAL(9,F96:F136)</f>
        <v>5375</v>
      </c>
      <c r="G137" s="120">
        <v>5200</v>
      </c>
      <c r="H137" s="121">
        <f t="shared" ref="H137:M137" si="22">SUBTOTAL(9,H96:H136)</f>
        <v>5548</v>
      </c>
      <c r="I137" s="122">
        <f t="shared" si="22"/>
        <v>5855</v>
      </c>
      <c r="J137" s="122">
        <f t="shared" si="22"/>
        <v>6567</v>
      </c>
      <c r="K137" s="122">
        <f t="shared" si="22"/>
        <v>6474</v>
      </c>
      <c r="L137" s="122">
        <f t="shared" si="22"/>
        <v>7067</v>
      </c>
      <c r="M137" s="118">
        <f t="shared" si="22"/>
        <v>7578</v>
      </c>
      <c r="N137" s="123">
        <f t="shared" ca="1" si="19"/>
        <v>27686</v>
      </c>
      <c r="O137" s="92">
        <f ca="1">SUM(N137/$N$274)</f>
        <v>4.8332218977108271E-3</v>
      </c>
      <c r="P137" s="124">
        <f t="shared" ca="1" si="20"/>
        <v>0.22176744186046513</v>
      </c>
      <c r="Q137" s="91">
        <f t="shared" ca="1" si="20"/>
        <v>0.245</v>
      </c>
      <c r="R137" s="91">
        <f t="shared" ca="1" si="20"/>
        <v>0.27379235760634463</v>
      </c>
      <c r="S137" s="91">
        <f t="shared" ca="1" si="11"/>
        <v>0.29427839453458582</v>
      </c>
      <c r="T137" s="124">
        <f t="shared" ca="1" si="13"/>
        <v>0.25971425971425971</v>
      </c>
      <c r="U137" s="9"/>
      <c r="V137" s="19"/>
    </row>
    <row r="138" spans="1:22" x14ac:dyDescent="0.25">
      <c r="A138" t="s">
        <v>375</v>
      </c>
      <c r="C138" s="60" t="s">
        <v>127</v>
      </c>
      <c r="D138" s="6" t="s">
        <v>128</v>
      </c>
      <c r="E138" s="31">
        <v>328</v>
      </c>
      <c r="F138" s="32">
        <v>385</v>
      </c>
      <c r="G138" s="32">
        <v>340</v>
      </c>
      <c r="H138" s="37">
        <v>369</v>
      </c>
      <c r="I138" s="32">
        <v>381</v>
      </c>
      <c r="J138" s="32">
        <v>378</v>
      </c>
      <c r="K138" s="32">
        <v>397</v>
      </c>
      <c r="L138" s="32">
        <v>392</v>
      </c>
      <c r="M138" s="31">
        <v>424</v>
      </c>
      <c r="N138" s="12">
        <f t="shared" ca="1" si="19"/>
        <v>1591</v>
      </c>
      <c r="O138" s="53">
        <f ca="1">SUM(N138/$N$145)</f>
        <v>6.5151515151515155E-2</v>
      </c>
      <c r="P138" s="49">
        <f t="shared" ca="1" si="20"/>
        <v>-1.8181818181818181E-2</v>
      </c>
      <c r="Q138" s="44">
        <f t="shared" ca="1" si="20"/>
        <v>0.1676470588235294</v>
      </c>
      <c r="R138" s="44">
        <f t="shared" ca="1" si="20"/>
        <v>6.2330623306233061E-2</v>
      </c>
      <c r="S138" s="44">
        <f t="shared" ca="1" si="11"/>
        <v>0.11286089238845144</v>
      </c>
      <c r="T138" s="51">
        <f t="shared" ca="1" si="13"/>
        <v>7.8644067796610165E-2</v>
      </c>
      <c r="U138" s="9"/>
      <c r="V138" s="25"/>
    </row>
    <row r="139" spans="1:22" x14ac:dyDescent="0.25">
      <c r="A139" t="s">
        <v>376</v>
      </c>
      <c r="C139" s="60" t="s">
        <v>127</v>
      </c>
      <c r="D139" s="6" t="s">
        <v>129</v>
      </c>
      <c r="E139" s="31">
        <v>1532</v>
      </c>
      <c r="F139" s="32">
        <v>1850</v>
      </c>
      <c r="G139" s="32">
        <v>1622</v>
      </c>
      <c r="H139" s="37">
        <v>1801</v>
      </c>
      <c r="I139" s="32">
        <v>1724</v>
      </c>
      <c r="J139" s="32">
        <v>1866</v>
      </c>
      <c r="K139" s="32">
        <v>1965</v>
      </c>
      <c r="L139" s="32">
        <v>1944</v>
      </c>
      <c r="M139" s="31">
        <v>2047</v>
      </c>
      <c r="N139" s="12">
        <f t="shared" ca="1" si="19"/>
        <v>7822</v>
      </c>
      <c r="O139" s="53">
        <f t="shared" ref="O139:O144" ca="1" si="23">SUM(N139/$N$145)</f>
        <v>0.32031122031122033</v>
      </c>
      <c r="P139" s="49">
        <f t="shared" ca="1" si="20"/>
        <v>8.6486486486486488E-3</v>
      </c>
      <c r="Q139" s="44">
        <f t="shared" ca="1" si="20"/>
        <v>0.21146732429099876</v>
      </c>
      <c r="R139" s="44">
        <f t="shared" ca="1" si="20"/>
        <v>7.9400333148250971E-2</v>
      </c>
      <c r="S139" s="44">
        <f t="shared" ca="1" si="11"/>
        <v>0.18735498839907191</v>
      </c>
      <c r="T139" s="51">
        <f t="shared" ca="1" si="13"/>
        <v>0.11790767471773617</v>
      </c>
      <c r="U139" s="9"/>
      <c r="V139" s="19"/>
    </row>
    <row r="140" spans="1:22" x14ac:dyDescent="0.25">
      <c r="A140" t="s">
        <v>377</v>
      </c>
      <c r="C140" s="60" t="s">
        <v>127</v>
      </c>
      <c r="D140" s="6" t="s">
        <v>130</v>
      </c>
      <c r="E140" s="31">
        <v>470</v>
      </c>
      <c r="F140" s="32">
        <v>998</v>
      </c>
      <c r="G140" s="32">
        <v>615</v>
      </c>
      <c r="H140" s="37">
        <v>549</v>
      </c>
      <c r="I140" s="32">
        <v>493</v>
      </c>
      <c r="J140" s="32">
        <v>815</v>
      </c>
      <c r="K140" s="32">
        <v>595</v>
      </c>
      <c r="L140" s="32">
        <v>522</v>
      </c>
      <c r="M140" s="31">
        <v>474</v>
      </c>
      <c r="N140" s="12">
        <f t="shared" ca="1" si="19"/>
        <v>2406</v>
      </c>
      <c r="O140" s="53">
        <f t="shared" ca="1" si="23"/>
        <v>9.8525798525798527E-2</v>
      </c>
      <c r="P140" s="49">
        <f t="shared" ca="1" si="20"/>
        <v>-0.18336673346693386</v>
      </c>
      <c r="Q140" s="44">
        <f t="shared" ca="1" si="20"/>
        <v>-3.2520325203252036E-2</v>
      </c>
      <c r="R140" s="44">
        <f t="shared" ca="1" si="20"/>
        <v>-4.9180327868852458E-2</v>
      </c>
      <c r="S140" s="44">
        <f t="shared" ca="1" si="11"/>
        <v>-3.8539553752535496E-2</v>
      </c>
      <c r="T140" s="51">
        <f t="shared" ca="1" si="13"/>
        <v>-9.3785310734463279E-2</v>
      </c>
      <c r="U140" s="9"/>
      <c r="V140" s="14"/>
    </row>
    <row r="141" spans="1:22" x14ac:dyDescent="0.25">
      <c r="A141" t="s">
        <v>378</v>
      </c>
      <c r="C141" s="60" t="s">
        <v>127</v>
      </c>
      <c r="D141" s="6" t="s">
        <v>131</v>
      </c>
      <c r="E141" s="31">
        <v>1265</v>
      </c>
      <c r="F141" s="32">
        <v>1771</v>
      </c>
      <c r="G141" s="32">
        <v>1096</v>
      </c>
      <c r="H141" s="37">
        <v>1018</v>
      </c>
      <c r="I141" s="32">
        <v>1166</v>
      </c>
      <c r="J141" s="32">
        <v>1511</v>
      </c>
      <c r="K141" s="32">
        <v>966</v>
      </c>
      <c r="L141" s="32">
        <v>904</v>
      </c>
      <c r="M141" s="31">
        <v>976</v>
      </c>
      <c r="N141" s="12">
        <f t="shared" ca="1" si="19"/>
        <v>4357</v>
      </c>
      <c r="O141" s="53">
        <f t="shared" ca="1" si="23"/>
        <v>0.17841932841932842</v>
      </c>
      <c r="P141" s="49">
        <f t="shared" ca="1" si="20"/>
        <v>-0.14680971202710333</v>
      </c>
      <c r="Q141" s="44">
        <f t="shared" ca="1" si="20"/>
        <v>-0.11861313868613138</v>
      </c>
      <c r="R141" s="44">
        <f t="shared" ca="1" si="20"/>
        <v>-0.11198428290766209</v>
      </c>
      <c r="S141" s="44">
        <f t="shared" ca="1" si="11"/>
        <v>-0.16295025728987994</v>
      </c>
      <c r="T141" s="51">
        <f t="shared" ca="1" si="13"/>
        <v>-0.13739853494357554</v>
      </c>
      <c r="U141" s="9"/>
      <c r="V141" s="14"/>
    </row>
    <row r="142" spans="1:22" x14ac:dyDescent="0.25">
      <c r="A142" t="s">
        <v>379</v>
      </c>
      <c r="C142" s="60" t="s">
        <v>127</v>
      </c>
      <c r="D142" s="6" t="s">
        <v>132</v>
      </c>
      <c r="E142" s="31">
        <v>711</v>
      </c>
      <c r="F142" s="32">
        <v>1055</v>
      </c>
      <c r="G142" s="32">
        <v>714</v>
      </c>
      <c r="H142" s="37">
        <v>764</v>
      </c>
      <c r="I142" s="32">
        <v>662</v>
      </c>
      <c r="J142" s="32">
        <v>940</v>
      </c>
      <c r="K142" s="32">
        <v>615</v>
      </c>
      <c r="L142" s="32">
        <v>627</v>
      </c>
      <c r="M142" s="31">
        <v>585</v>
      </c>
      <c r="N142" s="12">
        <f t="shared" ca="1" si="19"/>
        <v>2767</v>
      </c>
      <c r="O142" s="53">
        <f t="shared" ca="1" si="23"/>
        <v>0.11330876330876331</v>
      </c>
      <c r="P142" s="49">
        <f t="shared" ca="1" si="20"/>
        <v>-0.10900473933649289</v>
      </c>
      <c r="Q142" s="44">
        <f t="shared" ca="1" si="20"/>
        <v>-0.13865546218487396</v>
      </c>
      <c r="R142" s="44">
        <f t="shared" ca="1" si="20"/>
        <v>-0.1793193717277487</v>
      </c>
      <c r="S142" s="44">
        <f t="shared" ca="1" si="20"/>
        <v>-0.1163141993957704</v>
      </c>
      <c r="T142" s="51">
        <f t="shared" ca="1" si="13"/>
        <v>-0.13395931142410017</v>
      </c>
      <c r="U142" s="9"/>
      <c r="V142" s="14"/>
    </row>
    <row r="143" spans="1:22" x14ac:dyDescent="0.25">
      <c r="A143" t="s">
        <v>380</v>
      </c>
      <c r="C143" s="60" t="s">
        <v>127</v>
      </c>
      <c r="D143" s="6" t="s">
        <v>133</v>
      </c>
      <c r="E143" s="31">
        <v>640</v>
      </c>
      <c r="F143" s="32">
        <v>807</v>
      </c>
      <c r="G143" s="32">
        <v>706</v>
      </c>
      <c r="H143" s="37">
        <v>817</v>
      </c>
      <c r="I143" s="32">
        <v>715</v>
      </c>
      <c r="J143" s="32">
        <v>836</v>
      </c>
      <c r="K143" s="32">
        <v>702</v>
      </c>
      <c r="L143" s="32">
        <v>698</v>
      </c>
      <c r="M143" s="31">
        <v>785</v>
      </c>
      <c r="N143" s="12">
        <f t="shared" ca="1" si="19"/>
        <v>3021</v>
      </c>
      <c r="O143" s="53">
        <f t="shared" ca="1" si="23"/>
        <v>0.12371007371007371</v>
      </c>
      <c r="P143" s="49">
        <f t="shared" ref="P143:S174" ca="1" si="24">IFERROR(SUM(OFFSET(P143,0,-6)-OFFSET(P143,0,-10))/OFFSET(P143,0,-10),"-")</f>
        <v>3.5935563816604711E-2</v>
      </c>
      <c r="Q143" s="44">
        <f t="shared" ca="1" si="24"/>
        <v>-5.6657223796033997E-3</v>
      </c>
      <c r="R143" s="44">
        <f t="shared" ca="1" si="24"/>
        <v>-0.14565483476132191</v>
      </c>
      <c r="S143" s="44">
        <f t="shared" ca="1" si="24"/>
        <v>9.7902097902097904E-2</v>
      </c>
      <c r="T143" s="51">
        <f t="shared" ref="T143:T206" ca="1" si="25">IFERROR(SUM(OFFSET(N143,0,0)-SUM(OFFSET(N143,0,-8,1,4)))/SUM(OFFSET(N143,0,-8,1,4)),"-")</f>
        <v>-7.8817733990147777E-3</v>
      </c>
      <c r="U143" s="9"/>
      <c r="V143" s="14"/>
    </row>
    <row r="144" spans="1:22" ht="16.5" thickBot="1" x14ac:dyDescent="0.3">
      <c r="A144" t="s">
        <v>541</v>
      </c>
      <c r="C144" s="60" t="s">
        <v>127</v>
      </c>
      <c r="D144" s="6" t="s">
        <v>515</v>
      </c>
      <c r="E144" s="31">
        <v>381</v>
      </c>
      <c r="F144" s="32">
        <v>474</v>
      </c>
      <c r="G144" s="32">
        <v>331</v>
      </c>
      <c r="H144" s="37">
        <v>398</v>
      </c>
      <c r="I144" s="32">
        <v>493</v>
      </c>
      <c r="J144" s="32">
        <v>683</v>
      </c>
      <c r="K144" s="32">
        <v>506</v>
      </c>
      <c r="L144" s="32">
        <v>587</v>
      </c>
      <c r="M144" s="31">
        <v>680</v>
      </c>
      <c r="N144" s="12">
        <f t="shared" ca="1" si="19"/>
        <v>2456</v>
      </c>
      <c r="O144" s="53">
        <f t="shared" ca="1" si="23"/>
        <v>0.10057330057330058</v>
      </c>
      <c r="P144" s="49">
        <f t="shared" ca="1" si="24"/>
        <v>0.44092827004219409</v>
      </c>
      <c r="Q144" s="44">
        <f t="shared" ca="1" si="24"/>
        <v>0.52870090634441091</v>
      </c>
      <c r="R144" s="44">
        <f t="shared" ca="1" si="24"/>
        <v>0.47487437185929648</v>
      </c>
      <c r="S144" s="44">
        <f t="shared" ca="1" si="24"/>
        <v>0.37931034482758619</v>
      </c>
      <c r="T144" s="51">
        <f t="shared" ca="1" si="25"/>
        <v>0.44811320754716982</v>
      </c>
      <c r="U144" s="9"/>
      <c r="V144" s="14"/>
    </row>
    <row r="145" spans="1:22" ht="16.5" thickBot="1" x14ac:dyDescent="0.3">
      <c r="A145" t="s">
        <v>381</v>
      </c>
      <c r="C145" s="61" t="s">
        <v>127</v>
      </c>
      <c r="D145" s="117" t="s">
        <v>33</v>
      </c>
      <c r="E145" s="118">
        <v>5327</v>
      </c>
      <c r="F145" s="119">
        <f>SUBTOTAL(9,F138:F144)</f>
        <v>7340</v>
      </c>
      <c r="G145" s="120">
        <v>5424</v>
      </c>
      <c r="H145" s="121">
        <f t="shared" ref="H145:M145" si="26">SUBTOTAL(9,H138:H144)</f>
        <v>5716</v>
      </c>
      <c r="I145" s="122">
        <f t="shared" si="26"/>
        <v>5634</v>
      </c>
      <c r="J145" s="122">
        <f t="shared" si="26"/>
        <v>7029</v>
      </c>
      <c r="K145" s="122">
        <f t="shared" si="26"/>
        <v>5746</v>
      </c>
      <c r="L145" s="122">
        <f t="shared" si="26"/>
        <v>5674</v>
      </c>
      <c r="M145" s="118">
        <f t="shared" si="26"/>
        <v>5971</v>
      </c>
      <c r="N145" s="123">
        <f t="shared" ca="1" si="19"/>
        <v>24420</v>
      </c>
      <c r="O145" s="92">
        <f ca="1">SUM(N145/$N$274)</f>
        <v>4.2630672087733291E-3</v>
      </c>
      <c r="P145" s="124">
        <f t="shared" ca="1" si="24"/>
        <v>-4.237057220708447E-2</v>
      </c>
      <c r="Q145" s="91">
        <f t="shared" ca="1" si="24"/>
        <v>5.9365781710914452E-2</v>
      </c>
      <c r="R145" s="91">
        <f t="shared" ca="1" si="24"/>
        <v>-7.3477956613016097E-3</v>
      </c>
      <c r="S145" s="91">
        <f t="shared" ca="1" si="24"/>
        <v>5.9815406460773872E-2</v>
      </c>
      <c r="T145" s="124">
        <f t="shared" ca="1" si="25"/>
        <v>1.2689723811893506E-2</v>
      </c>
      <c r="U145" s="9"/>
      <c r="V145" s="14"/>
    </row>
    <row r="146" spans="1:22" x14ac:dyDescent="0.25">
      <c r="A146" t="s">
        <v>382</v>
      </c>
      <c r="C146" s="60" t="s">
        <v>134</v>
      </c>
      <c r="D146" s="6" t="s">
        <v>135</v>
      </c>
      <c r="E146" s="31">
        <v>3343</v>
      </c>
      <c r="F146" s="32">
        <v>3627</v>
      </c>
      <c r="G146" s="32">
        <v>3217</v>
      </c>
      <c r="H146" s="37">
        <v>4074</v>
      </c>
      <c r="I146" s="32">
        <v>3499</v>
      </c>
      <c r="J146" s="32">
        <v>3435</v>
      </c>
      <c r="K146" s="32">
        <v>3032</v>
      </c>
      <c r="L146" s="32">
        <v>3667</v>
      </c>
      <c r="M146" s="31">
        <v>3192</v>
      </c>
      <c r="N146" s="12">
        <f t="shared" ca="1" si="19"/>
        <v>13326</v>
      </c>
      <c r="O146" s="53">
        <f ca="1">SUM(N146/$N$159)</f>
        <v>3.5662196626462174E-2</v>
      </c>
      <c r="P146" s="49">
        <f t="shared" ca="1" si="24"/>
        <v>-5.293631100082713E-2</v>
      </c>
      <c r="Q146" s="44">
        <f t="shared" ca="1" si="24"/>
        <v>-5.7506994093876281E-2</v>
      </c>
      <c r="R146" s="44">
        <f t="shared" ca="1" si="24"/>
        <v>-9.9901816396661763E-2</v>
      </c>
      <c r="S146" s="44">
        <f t="shared" ca="1" si="24"/>
        <v>-8.7739354101171757E-2</v>
      </c>
      <c r="T146" s="51">
        <f t="shared" ca="1" si="25"/>
        <v>-7.5674550877436367E-2</v>
      </c>
      <c r="U146" s="9"/>
      <c r="V146" s="14"/>
    </row>
    <row r="147" spans="1:22" x14ac:dyDescent="0.25">
      <c r="A147" t="s">
        <v>383</v>
      </c>
      <c r="C147" s="60" t="s">
        <v>134</v>
      </c>
      <c r="D147" s="6" t="s">
        <v>136</v>
      </c>
      <c r="E147" s="31">
        <v>1592</v>
      </c>
      <c r="F147" s="32">
        <v>1714</v>
      </c>
      <c r="G147" s="32">
        <v>1646</v>
      </c>
      <c r="H147" s="37">
        <v>1823</v>
      </c>
      <c r="I147" s="32">
        <v>1601</v>
      </c>
      <c r="J147" s="32">
        <v>1623</v>
      </c>
      <c r="K147" s="32">
        <v>1488</v>
      </c>
      <c r="L147" s="32">
        <v>1492</v>
      </c>
      <c r="M147" s="31">
        <v>1439</v>
      </c>
      <c r="N147" s="12">
        <f t="shared" ca="1" si="19"/>
        <v>6042</v>
      </c>
      <c r="O147" s="53">
        <f t="shared" ref="O147:O158" ca="1" si="27">SUM(N147/$N$159)</f>
        <v>1.6169217470890323E-2</v>
      </c>
      <c r="P147" s="49">
        <f t="shared" ca="1" si="24"/>
        <v>-5.3092182030338393E-2</v>
      </c>
      <c r="Q147" s="44">
        <f t="shared" ca="1" si="24"/>
        <v>-9.5990279465370601E-2</v>
      </c>
      <c r="R147" s="44">
        <f t="shared" ca="1" si="24"/>
        <v>-0.18156884256719694</v>
      </c>
      <c r="S147" s="44">
        <f t="shared" ca="1" si="24"/>
        <v>-0.10118675827607745</v>
      </c>
      <c r="T147" s="51">
        <f t="shared" ca="1" si="25"/>
        <v>-0.109375</v>
      </c>
      <c r="U147" s="9"/>
      <c r="V147" s="14"/>
    </row>
    <row r="148" spans="1:22" x14ac:dyDescent="0.25">
      <c r="A148" t="s">
        <v>384</v>
      </c>
      <c r="C148" s="60" t="s">
        <v>134</v>
      </c>
      <c r="D148" s="6" t="s">
        <v>137</v>
      </c>
      <c r="E148" s="31">
        <v>11886</v>
      </c>
      <c r="F148" s="32">
        <v>12542</v>
      </c>
      <c r="G148" s="32">
        <v>12054</v>
      </c>
      <c r="H148" s="37">
        <v>13177</v>
      </c>
      <c r="I148" s="32">
        <v>12449</v>
      </c>
      <c r="J148" s="32">
        <v>12354</v>
      </c>
      <c r="K148" s="32">
        <v>11487</v>
      </c>
      <c r="L148" s="32">
        <v>12732</v>
      </c>
      <c r="M148" s="31">
        <v>11319</v>
      </c>
      <c r="N148" s="12">
        <f t="shared" ca="1" si="19"/>
        <v>47892</v>
      </c>
      <c r="O148" s="53">
        <f t="shared" ca="1" si="27"/>
        <v>0.12816553510689827</v>
      </c>
      <c r="P148" s="49">
        <f t="shared" ca="1" si="24"/>
        <v>-1.4989634826981343E-2</v>
      </c>
      <c r="Q148" s="44">
        <f t="shared" ca="1" si="24"/>
        <v>-4.7038327526132406E-2</v>
      </c>
      <c r="R148" s="44">
        <f t="shared" ca="1" si="24"/>
        <v>-3.3770964559459667E-2</v>
      </c>
      <c r="S148" s="44">
        <f t="shared" ca="1" si="24"/>
        <v>-9.0770342999437703E-2</v>
      </c>
      <c r="T148" s="51">
        <f t="shared" ca="1" si="25"/>
        <v>-4.6394010592967223E-2</v>
      </c>
      <c r="U148" s="9"/>
      <c r="V148" s="14"/>
    </row>
    <row r="149" spans="1:22" x14ac:dyDescent="0.25">
      <c r="A149" t="s">
        <v>385</v>
      </c>
      <c r="C149" s="60" t="s">
        <v>134</v>
      </c>
      <c r="D149" s="6" t="s">
        <v>138</v>
      </c>
      <c r="E149" s="31">
        <v>19296</v>
      </c>
      <c r="F149" s="32">
        <v>21363</v>
      </c>
      <c r="G149" s="32">
        <v>20475</v>
      </c>
      <c r="H149" s="37">
        <v>21833</v>
      </c>
      <c r="I149" s="32">
        <v>19943</v>
      </c>
      <c r="J149" s="32">
        <v>21336</v>
      </c>
      <c r="K149" s="32">
        <v>20744</v>
      </c>
      <c r="L149" s="32">
        <v>20660</v>
      </c>
      <c r="M149" s="31">
        <v>19234</v>
      </c>
      <c r="N149" s="12">
        <f t="shared" ca="1" si="19"/>
        <v>81974</v>
      </c>
      <c r="O149" s="53">
        <f t="shared" ca="1" si="27"/>
        <v>0.219373623462225</v>
      </c>
      <c r="P149" s="49">
        <f t="shared" ca="1" si="24"/>
        <v>-1.2638674343491082E-3</v>
      </c>
      <c r="Q149" s="44">
        <f t="shared" ca="1" si="24"/>
        <v>1.3137973137973139E-2</v>
      </c>
      <c r="R149" s="44">
        <f t="shared" ca="1" si="24"/>
        <v>-5.3726011084138686E-2</v>
      </c>
      <c r="S149" s="44">
        <f t="shared" ca="1" si="24"/>
        <v>-3.5551321265606978E-2</v>
      </c>
      <c r="T149" s="51">
        <f t="shared" ca="1" si="25"/>
        <v>-1.9613940249240559E-2</v>
      </c>
      <c r="U149" s="9"/>
      <c r="V149" s="14"/>
    </row>
    <row r="150" spans="1:22" x14ac:dyDescent="0.25">
      <c r="A150" t="s">
        <v>386</v>
      </c>
      <c r="C150" s="60" t="s">
        <v>134</v>
      </c>
      <c r="D150" s="6" t="s">
        <v>139</v>
      </c>
      <c r="E150" s="31">
        <v>3315</v>
      </c>
      <c r="F150" s="32">
        <v>3484</v>
      </c>
      <c r="G150" s="32">
        <v>3003</v>
      </c>
      <c r="H150" s="37">
        <v>3739</v>
      </c>
      <c r="I150" s="32">
        <v>3587</v>
      </c>
      <c r="J150" s="32">
        <v>3312</v>
      </c>
      <c r="K150" s="32">
        <v>2897</v>
      </c>
      <c r="L150" s="32">
        <v>3568</v>
      </c>
      <c r="M150" s="31">
        <v>3166</v>
      </c>
      <c r="N150" s="12">
        <f t="shared" ca="1" si="19"/>
        <v>12943</v>
      </c>
      <c r="O150" s="53">
        <f t="shared" ca="1" si="27"/>
        <v>3.4637236300187599E-2</v>
      </c>
      <c r="P150" s="49">
        <f t="shared" ca="1" si="24"/>
        <v>-4.9368541905855337E-2</v>
      </c>
      <c r="Q150" s="44">
        <f t="shared" ca="1" si="24"/>
        <v>-3.5298035298035296E-2</v>
      </c>
      <c r="R150" s="44">
        <f t="shared" ca="1" si="24"/>
        <v>-4.573415351698315E-2</v>
      </c>
      <c r="S150" s="44">
        <f t="shared" ca="1" si="24"/>
        <v>-0.11736827432394759</v>
      </c>
      <c r="T150" s="51">
        <f t="shared" ca="1" si="25"/>
        <v>-6.2984145370303335E-2</v>
      </c>
      <c r="U150" s="9"/>
      <c r="V150" s="14"/>
    </row>
    <row r="151" spans="1:22" x14ac:dyDescent="0.25">
      <c r="A151" t="s">
        <v>387</v>
      </c>
      <c r="C151" s="60" t="s">
        <v>134</v>
      </c>
      <c r="D151" s="6" t="s">
        <v>140</v>
      </c>
      <c r="E151" s="31">
        <v>10734</v>
      </c>
      <c r="F151" s="32">
        <v>11027</v>
      </c>
      <c r="G151" s="32">
        <v>10599</v>
      </c>
      <c r="H151" s="37">
        <v>11374</v>
      </c>
      <c r="I151" s="32">
        <v>10243</v>
      </c>
      <c r="J151" s="32">
        <v>10435</v>
      </c>
      <c r="K151" s="32">
        <v>10078</v>
      </c>
      <c r="L151" s="32">
        <v>10531</v>
      </c>
      <c r="M151" s="31">
        <v>9866</v>
      </c>
      <c r="N151" s="12">
        <f t="shared" ca="1" si="19"/>
        <v>40910</v>
      </c>
      <c r="O151" s="53">
        <f t="shared" ca="1" si="27"/>
        <v>0.10948074921120873</v>
      </c>
      <c r="P151" s="49">
        <f t="shared" ca="1" si="24"/>
        <v>-5.3686406094132583E-2</v>
      </c>
      <c r="Q151" s="44">
        <f t="shared" ca="1" si="24"/>
        <v>-4.9155580715161809E-2</v>
      </c>
      <c r="R151" s="44">
        <f t="shared" ca="1" si="24"/>
        <v>-7.4116405837875862E-2</v>
      </c>
      <c r="S151" s="44">
        <f t="shared" ca="1" si="24"/>
        <v>-3.6805623352533436E-2</v>
      </c>
      <c r="T151" s="51">
        <f t="shared" ca="1" si="25"/>
        <v>-5.3950928473972669E-2</v>
      </c>
      <c r="U151" s="9"/>
      <c r="V151" s="14"/>
    </row>
    <row r="152" spans="1:22" x14ac:dyDescent="0.25">
      <c r="A152" t="s">
        <v>388</v>
      </c>
      <c r="C152" s="60" t="s">
        <v>134</v>
      </c>
      <c r="D152" s="6" t="s">
        <v>141</v>
      </c>
      <c r="E152" s="31">
        <v>2464</v>
      </c>
      <c r="F152" s="32">
        <v>2771</v>
      </c>
      <c r="G152" s="32">
        <v>2596</v>
      </c>
      <c r="H152" s="37">
        <v>2701</v>
      </c>
      <c r="I152" s="32">
        <v>2561</v>
      </c>
      <c r="J152" s="32">
        <v>2653</v>
      </c>
      <c r="K152" s="32">
        <v>2475</v>
      </c>
      <c r="L152" s="32">
        <v>2472</v>
      </c>
      <c r="M152" s="31">
        <v>2514</v>
      </c>
      <c r="N152" s="12">
        <f t="shared" ca="1" si="19"/>
        <v>10114</v>
      </c>
      <c r="O152" s="53">
        <f t="shared" ca="1" si="27"/>
        <v>2.7066445796190788E-2</v>
      </c>
      <c r="P152" s="49">
        <f t="shared" ca="1" si="24"/>
        <v>-4.2583904727535184E-2</v>
      </c>
      <c r="Q152" s="44">
        <f t="shared" ca="1" si="24"/>
        <v>-4.6610169491525424E-2</v>
      </c>
      <c r="R152" s="44">
        <f t="shared" ca="1" si="24"/>
        <v>-8.478341355053684E-2</v>
      </c>
      <c r="S152" s="44">
        <f t="shared" ca="1" si="24"/>
        <v>-1.8352206169465052E-2</v>
      </c>
      <c r="T152" s="51">
        <f t="shared" ca="1" si="25"/>
        <v>-4.8452347351585288E-2</v>
      </c>
      <c r="U152" s="9"/>
      <c r="V152" s="14"/>
    </row>
    <row r="153" spans="1:22" x14ac:dyDescent="0.25">
      <c r="A153" t="s">
        <v>389</v>
      </c>
      <c r="C153" s="60" t="s">
        <v>134</v>
      </c>
      <c r="D153" s="6" t="s">
        <v>142</v>
      </c>
      <c r="E153" s="31">
        <v>15178</v>
      </c>
      <c r="F153" s="32">
        <v>16111</v>
      </c>
      <c r="G153" s="32">
        <v>15232</v>
      </c>
      <c r="H153" s="37">
        <v>16339</v>
      </c>
      <c r="I153" s="32">
        <v>14731</v>
      </c>
      <c r="J153" s="32">
        <v>15351</v>
      </c>
      <c r="K153" s="32">
        <v>14321</v>
      </c>
      <c r="L153" s="32">
        <v>15359</v>
      </c>
      <c r="M153" s="31">
        <v>13896</v>
      </c>
      <c r="N153" s="12">
        <f t="shared" ca="1" si="19"/>
        <v>58927</v>
      </c>
      <c r="O153" s="53">
        <f t="shared" ca="1" si="27"/>
        <v>0.15769670273206787</v>
      </c>
      <c r="P153" s="49">
        <f t="shared" ca="1" si="24"/>
        <v>-4.7172739122338776E-2</v>
      </c>
      <c r="Q153" s="44">
        <f t="shared" ca="1" si="24"/>
        <v>-5.9808298319327734E-2</v>
      </c>
      <c r="R153" s="44">
        <f t="shared" ca="1" si="24"/>
        <v>-5.9979190892955503E-2</v>
      </c>
      <c r="S153" s="44">
        <f t="shared" ca="1" si="24"/>
        <v>-5.6683185119815356E-2</v>
      </c>
      <c r="T153" s="51">
        <f t="shared" ca="1" si="25"/>
        <v>-5.5853748417797576E-2</v>
      </c>
      <c r="U153" s="9"/>
      <c r="V153" s="14"/>
    </row>
    <row r="154" spans="1:22" x14ac:dyDescent="0.25">
      <c r="A154" t="s">
        <v>390</v>
      </c>
      <c r="C154" s="60" t="s">
        <v>134</v>
      </c>
      <c r="D154" s="6" t="s">
        <v>143</v>
      </c>
      <c r="E154" s="31">
        <v>6001</v>
      </c>
      <c r="F154" s="32">
        <v>6145</v>
      </c>
      <c r="G154" s="32">
        <v>5683</v>
      </c>
      <c r="H154" s="37">
        <v>6915</v>
      </c>
      <c r="I154" s="32">
        <v>6335</v>
      </c>
      <c r="J154" s="32">
        <v>6099</v>
      </c>
      <c r="K154" s="32">
        <v>5965</v>
      </c>
      <c r="L154" s="32">
        <v>6775</v>
      </c>
      <c r="M154" s="31">
        <v>5914</v>
      </c>
      <c r="N154" s="12">
        <f t="shared" ca="1" si="19"/>
        <v>24753</v>
      </c>
      <c r="O154" s="53">
        <f t="shared" ca="1" si="27"/>
        <v>6.6242409807505495E-2</v>
      </c>
      <c r="P154" s="49">
        <f t="shared" ca="1" si="24"/>
        <v>-7.4857607811228645E-3</v>
      </c>
      <c r="Q154" s="44">
        <f t="shared" ca="1" si="24"/>
        <v>4.9621678690832303E-2</v>
      </c>
      <c r="R154" s="44">
        <f t="shared" ca="1" si="24"/>
        <v>-2.0245842371655821E-2</v>
      </c>
      <c r="S154" s="44">
        <f t="shared" ca="1" si="24"/>
        <v>-6.64561957379637E-2</v>
      </c>
      <c r="T154" s="51">
        <f t="shared" ca="1" si="25"/>
        <v>-1.2959566153600766E-2</v>
      </c>
      <c r="U154" s="9"/>
      <c r="V154" s="14"/>
    </row>
    <row r="155" spans="1:22" x14ac:dyDescent="0.25">
      <c r="A155" t="s">
        <v>391</v>
      </c>
      <c r="C155" s="60" t="s">
        <v>134</v>
      </c>
      <c r="D155" s="6" t="s">
        <v>144</v>
      </c>
      <c r="E155" s="31">
        <v>4954</v>
      </c>
      <c r="F155" s="32">
        <v>5110</v>
      </c>
      <c r="G155" s="32">
        <v>4739</v>
      </c>
      <c r="H155" s="37">
        <v>5135</v>
      </c>
      <c r="I155" s="32">
        <v>4810</v>
      </c>
      <c r="J155" s="32">
        <v>4602</v>
      </c>
      <c r="K155" s="32">
        <v>4366</v>
      </c>
      <c r="L155" s="32">
        <v>4576</v>
      </c>
      <c r="M155" s="31">
        <v>4669</v>
      </c>
      <c r="N155" s="12">
        <f t="shared" ca="1" si="19"/>
        <v>18213</v>
      </c>
      <c r="O155" s="53">
        <f t="shared" ca="1" si="27"/>
        <v>4.8740476298796007E-2</v>
      </c>
      <c r="P155" s="49">
        <f t="shared" ca="1" si="24"/>
        <v>-9.9412915851272016E-2</v>
      </c>
      <c r="Q155" s="44">
        <f t="shared" ca="1" si="24"/>
        <v>-7.8708588309769997E-2</v>
      </c>
      <c r="R155" s="44">
        <f t="shared" ca="1" si="24"/>
        <v>-0.10886075949367088</v>
      </c>
      <c r="S155" s="44">
        <f t="shared" ca="1" si="24"/>
        <v>-2.9313929313929316E-2</v>
      </c>
      <c r="T155" s="51">
        <f t="shared" ca="1" si="25"/>
        <v>-7.9872688693543498E-2</v>
      </c>
      <c r="U155" s="9"/>
      <c r="V155" s="14"/>
    </row>
    <row r="156" spans="1:22" x14ac:dyDescent="0.25">
      <c r="A156" t="s">
        <v>392</v>
      </c>
      <c r="C156" s="60" t="s">
        <v>134</v>
      </c>
      <c r="D156" s="6" t="s">
        <v>145</v>
      </c>
      <c r="E156" s="31">
        <v>737</v>
      </c>
      <c r="F156" s="32">
        <v>801</v>
      </c>
      <c r="G156" s="32">
        <v>705</v>
      </c>
      <c r="H156" s="37">
        <v>841</v>
      </c>
      <c r="I156" s="32">
        <v>861</v>
      </c>
      <c r="J156" s="32">
        <v>842</v>
      </c>
      <c r="K156" s="32">
        <v>603</v>
      </c>
      <c r="L156" s="32">
        <v>697</v>
      </c>
      <c r="M156" s="31">
        <v>628</v>
      </c>
      <c r="N156" s="12">
        <f t="shared" ca="1" si="19"/>
        <v>2770</v>
      </c>
      <c r="O156" s="53">
        <f t="shared" ca="1" si="27"/>
        <v>7.4128984432913266E-3</v>
      </c>
      <c r="P156" s="49">
        <f t="shared" ca="1" si="24"/>
        <v>5.118601747815231E-2</v>
      </c>
      <c r="Q156" s="44">
        <f t="shared" ca="1" si="24"/>
        <v>-0.14468085106382977</v>
      </c>
      <c r="R156" s="44">
        <f t="shared" ca="1" si="24"/>
        <v>-0.17122473246135553</v>
      </c>
      <c r="S156" s="44">
        <f t="shared" ca="1" si="24"/>
        <v>-0.27061556329849012</v>
      </c>
      <c r="T156" s="51">
        <f t="shared" ca="1" si="25"/>
        <v>-0.13653366583541146</v>
      </c>
      <c r="U156" s="9"/>
      <c r="V156" s="14"/>
    </row>
    <row r="157" spans="1:22" x14ac:dyDescent="0.25">
      <c r="A157" t="s">
        <v>393</v>
      </c>
      <c r="C157" s="60" t="s">
        <v>134</v>
      </c>
      <c r="D157" s="6" t="s">
        <v>89</v>
      </c>
      <c r="E157" s="31">
        <v>6690</v>
      </c>
      <c r="F157" s="32">
        <v>7495</v>
      </c>
      <c r="G157" s="32">
        <v>6691</v>
      </c>
      <c r="H157" s="37">
        <v>7194</v>
      </c>
      <c r="I157" s="32">
        <v>6875</v>
      </c>
      <c r="J157" s="32">
        <v>7115</v>
      </c>
      <c r="K157" s="32">
        <v>6540</v>
      </c>
      <c r="L157" s="32">
        <v>6799</v>
      </c>
      <c r="M157" s="31">
        <v>5863</v>
      </c>
      <c r="N157" s="12">
        <f t="shared" ca="1" si="19"/>
        <v>26317</v>
      </c>
      <c r="O157" s="53">
        <f t="shared" ca="1" si="27"/>
        <v>7.0427887484511856E-2</v>
      </c>
      <c r="P157" s="49">
        <f t="shared" ca="1" si="24"/>
        <v>-5.0700466977985324E-2</v>
      </c>
      <c r="Q157" s="44">
        <f t="shared" ca="1" si="24"/>
        <v>-2.2567628157226124E-2</v>
      </c>
      <c r="R157" s="44">
        <f t="shared" ca="1" si="24"/>
        <v>-5.4906866833472338E-2</v>
      </c>
      <c r="S157" s="44">
        <f t="shared" ca="1" si="24"/>
        <v>-0.1472</v>
      </c>
      <c r="T157" s="51">
        <f t="shared" ca="1" si="25"/>
        <v>-6.8589630153955056E-2</v>
      </c>
      <c r="U157" s="9"/>
      <c r="V157" s="14"/>
    </row>
    <row r="158" spans="1:22" ht="16.5" thickBot="1" x14ac:dyDescent="0.3">
      <c r="A158" t="s">
        <v>542</v>
      </c>
      <c r="C158" s="60" t="s">
        <v>134</v>
      </c>
      <c r="D158" s="6" t="s">
        <v>515</v>
      </c>
      <c r="E158" s="31">
        <v>4910</v>
      </c>
      <c r="F158" s="32">
        <v>5292</v>
      </c>
      <c r="G158" s="32">
        <v>4788</v>
      </c>
      <c r="H158" s="37">
        <v>5299</v>
      </c>
      <c r="I158" s="32">
        <v>5671</v>
      </c>
      <c r="J158" s="32">
        <v>7421</v>
      </c>
      <c r="K158" s="32">
        <v>6363</v>
      </c>
      <c r="L158" s="32">
        <v>7652</v>
      </c>
      <c r="M158" s="31">
        <v>8056</v>
      </c>
      <c r="N158" s="12">
        <f t="shared" ca="1" si="19"/>
        <v>29492</v>
      </c>
      <c r="O158" s="53">
        <f t="shared" ca="1" si="27"/>
        <v>7.8924621259764557E-2</v>
      </c>
      <c r="P158" s="49">
        <f t="shared" ca="1" si="24"/>
        <v>0.4023053665910809</v>
      </c>
      <c r="Q158" s="44">
        <f t="shared" ca="1" si="24"/>
        <v>0.32894736842105265</v>
      </c>
      <c r="R158" s="44">
        <f t="shared" ca="1" si="24"/>
        <v>0.44404604642385354</v>
      </c>
      <c r="S158" s="44">
        <f t="shared" ca="1" si="24"/>
        <v>0.42056074766355139</v>
      </c>
      <c r="T158" s="51">
        <f t="shared" ca="1" si="25"/>
        <v>0.40104513064133018</v>
      </c>
      <c r="U158" s="9"/>
      <c r="V158" s="14"/>
    </row>
    <row r="159" spans="1:22" ht="16.5" thickBot="1" x14ac:dyDescent="0.3">
      <c r="A159" t="s">
        <v>394</v>
      </c>
      <c r="C159" s="61" t="s">
        <v>134</v>
      </c>
      <c r="D159" s="117" t="s">
        <v>33</v>
      </c>
      <c r="E159" s="118">
        <v>91100</v>
      </c>
      <c r="F159" s="119">
        <f>SUBTOTAL(9,F146:F158)</f>
        <v>97482</v>
      </c>
      <c r="G159" s="120">
        <v>91428</v>
      </c>
      <c r="H159" s="121">
        <f t="shared" ref="H159:M159" si="28">SUBTOTAL(9,H146:H158)</f>
        <v>100444</v>
      </c>
      <c r="I159" s="122">
        <f t="shared" si="28"/>
        <v>93166</v>
      </c>
      <c r="J159" s="122">
        <f t="shared" si="28"/>
        <v>96578</v>
      </c>
      <c r="K159" s="122">
        <f t="shared" si="28"/>
        <v>90359</v>
      </c>
      <c r="L159" s="122">
        <f t="shared" si="28"/>
        <v>96980</v>
      </c>
      <c r="M159" s="118">
        <f t="shared" si="28"/>
        <v>89756</v>
      </c>
      <c r="N159" s="123">
        <f t="shared" ca="1" si="19"/>
        <v>373673</v>
      </c>
      <c r="O159" s="92">
        <f ca="1">SUM(N159/$N$274)</f>
        <v>6.5233133214740224E-2</v>
      </c>
      <c r="P159" s="124">
        <f t="shared" ca="1" si="24"/>
        <v>-9.2735069038386575E-3</v>
      </c>
      <c r="Q159" s="91">
        <f t="shared" ca="1" si="24"/>
        <v>-1.1692260576628604E-2</v>
      </c>
      <c r="R159" s="91">
        <f t="shared" ca="1" si="24"/>
        <v>-3.4486878260523275E-2</v>
      </c>
      <c r="S159" s="91">
        <f t="shared" ca="1" si="24"/>
        <v>-3.660133525105725E-2</v>
      </c>
      <c r="T159" s="124">
        <f t="shared" ca="1" si="25"/>
        <v>-2.3128202446930878E-2</v>
      </c>
      <c r="U159" s="9"/>
      <c r="V159" s="14"/>
    </row>
    <row r="160" spans="1:22" x14ac:dyDescent="0.25">
      <c r="A160" t="s">
        <v>395</v>
      </c>
      <c r="C160" s="60" t="s">
        <v>146</v>
      </c>
      <c r="D160" s="6" t="s">
        <v>147</v>
      </c>
      <c r="E160" s="31">
        <v>3307</v>
      </c>
      <c r="F160" s="32">
        <v>3522</v>
      </c>
      <c r="G160" s="32">
        <v>3267</v>
      </c>
      <c r="H160" s="37">
        <v>3444</v>
      </c>
      <c r="I160" s="32">
        <v>3221</v>
      </c>
      <c r="J160" s="32">
        <v>3270</v>
      </c>
      <c r="K160" s="32">
        <v>3090</v>
      </c>
      <c r="L160" s="32">
        <v>3175</v>
      </c>
      <c r="M160" s="31">
        <v>3233</v>
      </c>
      <c r="N160" s="12">
        <f t="shared" ca="1" si="19"/>
        <v>12768</v>
      </c>
      <c r="O160" s="53">
        <f t="shared" ref="O160:O181" ca="1" si="29">SUM(N160/$N$182)</f>
        <v>4.6017775663343641E-2</v>
      </c>
      <c r="P160" s="49">
        <f t="shared" ca="1" si="24"/>
        <v>-7.1550255536626917E-2</v>
      </c>
      <c r="Q160" s="44">
        <f t="shared" ca="1" si="24"/>
        <v>-5.4178145087235993E-2</v>
      </c>
      <c r="R160" s="44">
        <f t="shared" ca="1" si="24"/>
        <v>-7.8106852497096396E-2</v>
      </c>
      <c r="S160" s="44">
        <f t="shared" ca="1" si="24"/>
        <v>3.7255510710959331E-3</v>
      </c>
      <c r="T160" s="51">
        <f t="shared" ca="1" si="25"/>
        <v>-5.0988553590010408E-2</v>
      </c>
      <c r="U160" s="9"/>
      <c r="V160" s="14"/>
    </row>
    <row r="161" spans="1:22" x14ac:dyDescent="0.25">
      <c r="A161" t="s">
        <v>396</v>
      </c>
      <c r="C161" s="60" t="s">
        <v>146</v>
      </c>
      <c r="D161" s="6" t="s">
        <v>148</v>
      </c>
      <c r="E161" s="31">
        <v>510</v>
      </c>
      <c r="F161" s="32">
        <v>515</v>
      </c>
      <c r="G161" s="32">
        <v>481</v>
      </c>
      <c r="H161" s="37">
        <v>459</v>
      </c>
      <c r="I161" s="32">
        <v>400</v>
      </c>
      <c r="J161" s="32">
        <v>400</v>
      </c>
      <c r="K161" s="32">
        <v>387</v>
      </c>
      <c r="L161" s="32">
        <v>396</v>
      </c>
      <c r="M161" s="31">
        <v>369</v>
      </c>
      <c r="N161" s="12">
        <f t="shared" ca="1" si="19"/>
        <v>1552</v>
      </c>
      <c r="O161" s="53">
        <f t="shared" ca="1" si="29"/>
        <v>5.5936393976746034E-3</v>
      </c>
      <c r="P161" s="49">
        <f t="shared" ca="1" si="24"/>
        <v>-0.22330097087378642</v>
      </c>
      <c r="Q161" s="44">
        <f t="shared" ca="1" si="24"/>
        <v>-0.19542619542619544</v>
      </c>
      <c r="R161" s="44">
        <f t="shared" ca="1" si="24"/>
        <v>-0.13725490196078433</v>
      </c>
      <c r="S161" s="44">
        <f t="shared" ca="1" si="24"/>
        <v>-7.7499999999999999E-2</v>
      </c>
      <c r="T161" s="51">
        <f t="shared" ca="1" si="25"/>
        <v>-0.16334231805929919</v>
      </c>
      <c r="U161" s="9"/>
      <c r="V161" s="14"/>
    </row>
    <row r="162" spans="1:22" x14ac:dyDescent="0.25">
      <c r="A162" t="s">
        <v>397</v>
      </c>
      <c r="C162" s="60" t="s">
        <v>146</v>
      </c>
      <c r="D162" s="6" t="s">
        <v>149</v>
      </c>
      <c r="E162" s="31">
        <v>1653</v>
      </c>
      <c r="F162" s="32">
        <v>1710</v>
      </c>
      <c r="G162" s="32">
        <v>1356</v>
      </c>
      <c r="H162" s="37">
        <v>1608</v>
      </c>
      <c r="I162" s="32">
        <v>1440</v>
      </c>
      <c r="J162" s="32">
        <v>1611</v>
      </c>
      <c r="K162" s="32">
        <v>1329</v>
      </c>
      <c r="L162" s="32">
        <v>1567</v>
      </c>
      <c r="M162" s="31">
        <v>1460</v>
      </c>
      <c r="N162" s="12">
        <f t="shared" ca="1" si="19"/>
        <v>5967</v>
      </c>
      <c r="O162" s="53">
        <f t="shared" ca="1" si="29"/>
        <v>2.1505957658456414E-2</v>
      </c>
      <c r="P162" s="49">
        <f t="shared" ca="1" si="24"/>
        <v>-5.7894736842105263E-2</v>
      </c>
      <c r="Q162" s="44">
        <f t="shared" ca="1" si="24"/>
        <v>-1.9911504424778761E-2</v>
      </c>
      <c r="R162" s="44">
        <f t="shared" ca="1" si="24"/>
        <v>-2.5497512437810944E-2</v>
      </c>
      <c r="S162" s="44">
        <f t="shared" ca="1" si="24"/>
        <v>1.3888888888888888E-2</v>
      </c>
      <c r="T162" s="51">
        <f t="shared" ca="1" si="25"/>
        <v>-2.4043179587831209E-2</v>
      </c>
      <c r="U162" s="9"/>
      <c r="V162" s="14"/>
    </row>
    <row r="163" spans="1:22" x14ac:dyDescent="0.25">
      <c r="A163" t="s">
        <v>398</v>
      </c>
      <c r="C163" s="60" t="s">
        <v>146</v>
      </c>
      <c r="D163" s="6" t="s">
        <v>150</v>
      </c>
      <c r="E163" s="31">
        <v>892</v>
      </c>
      <c r="F163" s="32">
        <v>909</v>
      </c>
      <c r="G163" s="32">
        <v>746</v>
      </c>
      <c r="H163" s="37">
        <v>693</v>
      </c>
      <c r="I163" s="32">
        <v>525</v>
      </c>
      <c r="J163" s="32">
        <v>597</v>
      </c>
      <c r="K163" s="32">
        <v>481</v>
      </c>
      <c r="L163" s="32">
        <v>504</v>
      </c>
      <c r="M163" s="31">
        <v>446</v>
      </c>
      <c r="N163" s="12">
        <f t="shared" ca="1" si="19"/>
        <v>2028</v>
      </c>
      <c r="O163" s="53">
        <f t="shared" ca="1" si="29"/>
        <v>7.3092143675799583E-3</v>
      </c>
      <c r="P163" s="49">
        <f t="shared" ca="1" si="24"/>
        <v>-0.34323432343234322</v>
      </c>
      <c r="Q163" s="44">
        <f t="shared" ca="1" si="24"/>
        <v>-0.35522788203753353</v>
      </c>
      <c r="R163" s="44">
        <f t="shared" ca="1" si="24"/>
        <v>-0.27272727272727271</v>
      </c>
      <c r="S163" s="44">
        <f t="shared" ca="1" si="24"/>
        <v>-0.15047619047619049</v>
      </c>
      <c r="T163" s="51">
        <f t="shared" ca="1" si="25"/>
        <v>-0.29411764705882354</v>
      </c>
      <c r="U163" s="9"/>
      <c r="V163" s="14"/>
    </row>
    <row r="164" spans="1:22" x14ac:dyDescent="0.25">
      <c r="A164" t="s">
        <v>399</v>
      </c>
      <c r="C164" s="60" t="s">
        <v>146</v>
      </c>
      <c r="D164" s="6" t="s">
        <v>151</v>
      </c>
      <c r="E164" s="31">
        <v>293</v>
      </c>
      <c r="F164" s="32">
        <v>331</v>
      </c>
      <c r="G164" s="32">
        <v>309</v>
      </c>
      <c r="H164" s="37">
        <v>360</v>
      </c>
      <c r="I164" s="32">
        <v>355</v>
      </c>
      <c r="J164" s="32">
        <v>319</v>
      </c>
      <c r="K164" s="32">
        <v>267</v>
      </c>
      <c r="L164" s="32">
        <v>297</v>
      </c>
      <c r="M164" s="31">
        <v>262</v>
      </c>
      <c r="N164" s="12">
        <f t="shared" ca="1" si="19"/>
        <v>1145</v>
      </c>
      <c r="O164" s="53">
        <f t="shared" ca="1" si="29"/>
        <v>4.1267507154235956E-3</v>
      </c>
      <c r="P164" s="49">
        <f t="shared" ca="1" si="24"/>
        <v>-3.6253776435045321E-2</v>
      </c>
      <c r="Q164" s="44">
        <f t="shared" ca="1" si="24"/>
        <v>-0.13592233009708737</v>
      </c>
      <c r="R164" s="44">
        <f t="shared" ca="1" si="24"/>
        <v>-0.17499999999999999</v>
      </c>
      <c r="S164" s="44">
        <f t="shared" ca="1" si="24"/>
        <v>-0.26197183098591548</v>
      </c>
      <c r="T164" s="51">
        <f t="shared" ca="1" si="25"/>
        <v>-0.15498154981549817</v>
      </c>
      <c r="U164" s="9"/>
      <c r="V164" s="14"/>
    </row>
    <row r="165" spans="1:22" x14ac:dyDescent="0.25">
      <c r="A165" t="s">
        <v>400</v>
      </c>
      <c r="C165" s="60" t="s">
        <v>146</v>
      </c>
      <c r="D165" s="6" t="s">
        <v>152</v>
      </c>
      <c r="E165" s="31">
        <v>828</v>
      </c>
      <c r="F165" s="32">
        <v>841</v>
      </c>
      <c r="G165" s="32">
        <v>744</v>
      </c>
      <c r="H165" s="37">
        <v>861</v>
      </c>
      <c r="I165" s="32">
        <v>1</v>
      </c>
      <c r="J165" s="32">
        <v>0</v>
      </c>
      <c r="K165" s="32">
        <v>0</v>
      </c>
      <c r="L165" s="32">
        <v>0</v>
      </c>
      <c r="M165" s="31">
        <v>0</v>
      </c>
      <c r="N165" s="12">
        <f t="shared" ca="1" si="19"/>
        <v>0</v>
      </c>
      <c r="O165" s="53">
        <f t="shared" ca="1" si="29"/>
        <v>0</v>
      </c>
      <c r="P165" s="49">
        <f t="shared" ca="1" si="24"/>
        <v>-1</v>
      </c>
      <c r="Q165" s="44">
        <f t="shared" ca="1" si="24"/>
        <v>-1</v>
      </c>
      <c r="R165" s="44">
        <f t="shared" ca="1" si="24"/>
        <v>-1</v>
      </c>
      <c r="S165" s="44">
        <f t="shared" ca="1" si="24"/>
        <v>-1</v>
      </c>
      <c r="T165" s="51">
        <f t="shared" ca="1" si="25"/>
        <v>-1</v>
      </c>
      <c r="U165" s="9"/>
      <c r="V165" s="14"/>
    </row>
    <row r="166" spans="1:22" x14ac:dyDescent="0.25">
      <c r="A166" t="s">
        <v>401</v>
      </c>
      <c r="C166" s="60" t="s">
        <v>146</v>
      </c>
      <c r="D166" s="6" t="s">
        <v>153</v>
      </c>
      <c r="E166" s="31">
        <v>409</v>
      </c>
      <c r="F166" s="32">
        <v>433</v>
      </c>
      <c r="G166" s="32">
        <v>423</v>
      </c>
      <c r="H166" s="37">
        <v>376</v>
      </c>
      <c r="I166" s="32">
        <v>336</v>
      </c>
      <c r="J166" s="32">
        <v>320</v>
      </c>
      <c r="K166" s="32">
        <v>381</v>
      </c>
      <c r="L166" s="32">
        <v>332</v>
      </c>
      <c r="M166" s="31">
        <v>332</v>
      </c>
      <c r="N166" s="12">
        <f t="shared" ca="1" si="19"/>
        <v>1365</v>
      </c>
      <c r="O166" s="53">
        <f t="shared" ca="1" si="29"/>
        <v>4.9196635166403567E-3</v>
      </c>
      <c r="P166" s="49">
        <f t="shared" ca="1" si="24"/>
        <v>-0.26096997690531176</v>
      </c>
      <c r="Q166" s="44">
        <f t="shared" ca="1" si="24"/>
        <v>-9.9290780141843976E-2</v>
      </c>
      <c r="R166" s="44">
        <f t="shared" ca="1" si="24"/>
        <v>-0.11702127659574468</v>
      </c>
      <c r="S166" s="44">
        <f t="shared" ca="1" si="24"/>
        <v>-1.1904761904761904E-2</v>
      </c>
      <c r="T166" s="51">
        <f t="shared" ca="1" si="25"/>
        <v>-0.12946428571428573</v>
      </c>
      <c r="U166" s="9"/>
      <c r="V166" s="14"/>
    </row>
    <row r="167" spans="1:22" x14ac:dyDescent="0.25">
      <c r="A167" t="s">
        <v>402</v>
      </c>
      <c r="C167" s="60" t="s">
        <v>146</v>
      </c>
      <c r="D167" s="6" t="s">
        <v>154</v>
      </c>
      <c r="E167" s="31">
        <v>1789</v>
      </c>
      <c r="F167" s="32">
        <v>1705</v>
      </c>
      <c r="G167" s="32">
        <v>1236</v>
      </c>
      <c r="H167" s="37">
        <v>1325</v>
      </c>
      <c r="I167" s="32">
        <v>1180</v>
      </c>
      <c r="J167" s="32">
        <v>1059</v>
      </c>
      <c r="K167" s="32">
        <v>1053</v>
      </c>
      <c r="L167" s="32">
        <v>1072</v>
      </c>
      <c r="M167" s="31">
        <v>842</v>
      </c>
      <c r="N167" s="12">
        <f t="shared" ca="1" si="19"/>
        <v>4026</v>
      </c>
      <c r="O167" s="53">
        <f t="shared" ca="1" si="29"/>
        <v>1.4510304262266722E-2</v>
      </c>
      <c r="P167" s="49">
        <f t="shared" ca="1" si="24"/>
        <v>-0.37888563049853374</v>
      </c>
      <c r="Q167" s="44">
        <f t="shared" ca="1" si="24"/>
        <v>-0.14805825242718446</v>
      </c>
      <c r="R167" s="44">
        <f t="shared" ca="1" si="24"/>
        <v>-0.1909433962264151</v>
      </c>
      <c r="S167" s="44">
        <f t="shared" ca="1" si="24"/>
        <v>-0.28644067796610168</v>
      </c>
      <c r="T167" s="51">
        <f t="shared" ca="1" si="25"/>
        <v>-0.26074182886522218</v>
      </c>
      <c r="U167" s="9"/>
      <c r="V167" s="14"/>
    </row>
    <row r="168" spans="1:22" x14ac:dyDescent="0.25">
      <c r="A168" t="s">
        <v>403</v>
      </c>
      <c r="C168" s="60" t="s">
        <v>146</v>
      </c>
      <c r="D168" s="6" t="s">
        <v>155</v>
      </c>
      <c r="E168" s="31">
        <v>150</v>
      </c>
      <c r="F168" s="32">
        <v>180</v>
      </c>
      <c r="G168" s="32">
        <v>157</v>
      </c>
      <c r="H168" s="37">
        <v>183</v>
      </c>
      <c r="I168" s="32">
        <v>134</v>
      </c>
      <c r="J168" s="32">
        <v>157</v>
      </c>
      <c r="K168" s="32">
        <v>143</v>
      </c>
      <c r="L168" s="32">
        <v>115</v>
      </c>
      <c r="M168" s="31">
        <v>135</v>
      </c>
      <c r="N168" s="12">
        <f t="shared" ca="1" si="19"/>
        <v>550</v>
      </c>
      <c r="O168" s="53">
        <f t="shared" ca="1" si="29"/>
        <v>1.9822820030419019E-3</v>
      </c>
      <c r="P168" s="49">
        <f t="shared" ca="1" si="24"/>
        <v>-0.12777777777777777</v>
      </c>
      <c r="Q168" s="44">
        <f t="shared" ca="1" si="24"/>
        <v>-8.9171974522292988E-2</v>
      </c>
      <c r="R168" s="44">
        <f t="shared" ca="1" si="24"/>
        <v>-0.37158469945355194</v>
      </c>
      <c r="S168" s="44">
        <f t="shared" ca="1" si="24"/>
        <v>7.462686567164179E-3</v>
      </c>
      <c r="T168" s="51">
        <f t="shared" ca="1" si="25"/>
        <v>-0.15902140672782875</v>
      </c>
      <c r="U168" s="9"/>
      <c r="V168" s="14"/>
    </row>
    <row r="169" spans="1:22" x14ac:dyDescent="0.25">
      <c r="A169" t="s">
        <v>404</v>
      </c>
      <c r="C169" s="60" t="s">
        <v>146</v>
      </c>
      <c r="D169" s="6" t="s">
        <v>156</v>
      </c>
      <c r="E169" s="31">
        <v>1494</v>
      </c>
      <c r="F169" s="32">
        <v>1314</v>
      </c>
      <c r="G169" s="32">
        <v>1264</v>
      </c>
      <c r="H169" s="37">
        <v>1454</v>
      </c>
      <c r="I169" s="32">
        <v>1460</v>
      </c>
      <c r="J169" s="32">
        <v>1414</v>
      </c>
      <c r="K169" s="32">
        <v>1267</v>
      </c>
      <c r="L169" s="32">
        <v>1295</v>
      </c>
      <c r="M169" s="31">
        <v>1246</v>
      </c>
      <c r="N169" s="12">
        <f t="shared" ca="1" si="19"/>
        <v>5222</v>
      </c>
      <c r="O169" s="53">
        <f t="shared" ca="1" si="29"/>
        <v>1.8820866581608749E-2</v>
      </c>
      <c r="P169" s="49">
        <f t="shared" ca="1" si="24"/>
        <v>7.6103500761035003E-2</v>
      </c>
      <c r="Q169" s="44">
        <f t="shared" ca="1" si="24"/>
        <v>2.3734177215189874E-3</v>
      </c>
      <c r="R169" s="44">
        <f t="shared" ca="1" si="24"/>
        <v>-0.109353507565337</v>
      </c>
      <c r="S169" s="44">
        <f t="shared" ca="1" si="24"/>
        <v>-0.14657534246575343</v>
      </c>
      <c r="T169" s="51">
        <f t="shared" ca="1" si="25"/>
        <v>-4.9162418062636562E-2</v>
      </c>
      <c r="U169" s="9"/>
      <c r="V169" s="14"/>
    </row>
    <row r="170" spans="1:22" x14ac:dyDescent="0.25">
      <c r="A170" t="s">
        <v>405</v>
      </c>
      <c r="C170" s="60" t="s">
        <v>146</v>
      </c>
      <c r="D170" s="6" t="s">
        <v>157</v>
      </c>
      <c r="E170" s="31">
        <v>671</v>
      </c>
      <c r="F170" s="32">
        <v>644</v>
      </c>
      <c r="G170" s="32">
        <v>601</v>
      </c>
      <c r="H170" s="37">
        <v>622</v>
      </c>
      <c r="I170" s="32">
        <v>456</v>
      </c>
      <c r="J170" s="32">
        <v>482</v>
      </c>
      <c r="K170" s="32">
        <v>462</v>
      </c>
      <c r="L170" s="32">
        <v>663</v>
      </c>
      <c r="M170" s="31">
        <v>501</v>
      </c>
      <c r="N170" s="12">
        <f t="shared" ca="1" si="19"/>
        <v>2108</v>
      </c>
      <c r="O170" s="53">
        <f t="shared" ca="1" si="29"/>
        <v>7.5975462952951435E-3</v>
      </c>
      <c r="P170" s="49">
        <f t="shared" ca="1" si="24"/>
        <v>-0.25155279503105588</v>
      </c>
      <c r="Q170" s="44">
        <f t="shared" ca="1" si="24"/>
        <v>-0.23128119800332778</v>
      </c>
      <c r="R170" s="44">
        <f t="shared" ca="1" si="24"/>
        <v>6.591639871382636E-2</v>
      </c>
      <c r="S170" s="44">
        <f t="shared" ca="1" si="24"/>
        <v>9.8684210526315791E-2</v>
      </c>
      <c r="T170" s="51">
        <f t="shared" ca="1" si="25"/>
        <v>-9.2552733534222983E-2</v>
      </c>
      <c r="U170" s="9"/>
      <c r="V170" s="14"/>
    </row>
    <row r="171" spans="1:22" x14ac:dyDescent="0.25">
      <c r="A171" t="s">
        <v>406</v>
      </c>
      <c r="C171" s="60" t="s">
        <v>146</v>
      </c>
      <c r="D171" s="6" t="s">
        <v>158</v>
      </c>
      <c r="E171" s="31">
        <v>419</v>
      </c>
      <c r="F171" s="32">
        <v>496</v>
      </c>
      <c r="G171" s="32">
        <v>417</v>
      </c>
      <c r="H171" s="37">
        <v>491</v>
      </c>
      <c r="I171" s="32">
        <v>403</v>
      </c>
      <c r="J171" s="32">
        <v>442</v>
      </c>
      <c r="K171" s="32">
        <v>403</v>
      </c>
      <c r="L171" s="32">
        <v>456</v>
      </c>
      <c r="M171" s="31">
        <v>414</v>
      </c>
      <c r="N171" s="12">
        <f t="shared" ca="1" si="19"/>
        <v>1715</v>
      </c>
      <c r="O171" s="53">
        <f t="shared" ca="1" si="29"/>
        <v>6.1811157003942938E-3</v>
      </c>
      <c r="P171" s="49">
        <f t="shared" ca="1" si="24"/>
        <v>-0.10887096774193548</v>
      </c>
      <c r="Q171" s="44">
        <f t="shared" ca="1" si="24"/>
        <v>-3.3573141486810551E-2</v>
      </c>
      <c r="R171" s="44">
        <f t="shared" ca="1" si="24"/>
        <v>-7.128309572301425E-2</v>
      </c>
      <c r="S171" s="44">
        <f t="shared" ca="1" si="24"/>
        <v>2.729528535980149E-2</v>
      </c>
      <c r="T171" s="51">
        <f t="shared" ca="1" si="25"/>
        <v>-5.09131156613171E-2</v>
      </c>
      <c r="U171" s="9"/>
      <c r="V171" s="14"/>
    </row>
    <row r="172" spans="1:22" x14ac:dyDescent="0.25">
      <c r="A172" t="s">
        <v>407</v>
      </c>
      <c r="C172" s="60" t="s">
        <v>146</v>
      </c>
      <c r="D172" s="6" t="s">
        <v>159</v>
      </c>
      <c r="E172" s="31">
        <v>1961</v>
      </c>
      <c r="F172" s="32">
        <v>1972</v>
      </c>
      <c r="G172" s="32">
        <v>2243</v>
      </c>
      <c r="H172" s="37">
        <v>2543</v>
      </c>
      <c r="I172" s="32">
        <v>2233</v>
      </c>
      <c r="J172" s="32">
        <v>2745</v>
      </c>
      <c r="K172" s="32">
        <v>2682</v>
      </c>
      <c r="L172" s="32">
        <v>3079</v>
      </c>
      <c r="M172" s="31">
        <v>2623</v>
      </c>
      <c r="N172" s="12">
        <f t="shared" ca="1" si="19"/>
        <v>11129</v>
      </c>
      <c r="O172" s="53">
        <f t="shared" ca="1" si="29"/>
        <v>4.011057529427877E-2</v>
      </c>
      <c r="P172" s="49">
        <f t="shared" ca="1" si="24"/>
        <v>0.39198782961460449</v>
      </c>
      <c r="Q172" s="44">
        <f t="shared" ca="1" si="24"/>
        <v>0.19572001783325904</v>
      </c>
      <c r="R172" s="44">
        <f t="shared" ca="1" si="24"/>
        <v>0.21077467558002361</v>
      </c>
      <c r="S172" s="44">
        <f t="shared" ca="1" si="24"/>
        <v>0.17465293327362294</v>
      </c>
      <c r="T172" s="51">
        <f t="shared" ca="1" si="25"/>
        <v>0.23779334890446002</v>
      </c>
      <c r="U172" s="9"/>
      <c r="V172" s="14"/>
    </row>
    <row r="173" spans="1:22" x14ac:dyDescent="0.25">
      <c r="A173" t="s">
        <v>408</v>
      </c>
      <c r="C173" s="60" t="s">
        <v>146</v>
      </c>
      <c r="D173" s="6" t="s">
        <v>160</v>
      </c>
      <c r="E173" s="31">
        <v>1633</v>
      </c>
      <c r="F173" s="32">
        <v>1720</v>
      </c>
      <c r="G173" s="32">
        <v>1521</v>
      </c>
      <c r="H173" s="37">
        <v>2558</v>
      </c>
      <c r="I173" s="32">
        <v>4772</v>
      </c>
      <c r="J173" s="32">
        <v>4159</v>
      </c>
      <c r="K173" s="32">
        <v>3512</v>
      </c>
      <c r="L173" s="32">
        <v>4117</v>
      </c>
      <c r="M173" s="31">
        <v>3777</v>
      </c>
      <c r="N173" s="12">
        <f t="shared" ca="1" si="19"/>
        <v>15565</v>
      </c>
      <c r="O173" s="53">
        <f t="shared" ca="1" si="29"/>
        <v>5.6098580686085822E-2</v>
      </c>
      <c r="P173" s="49">
        <f t="shared" ca="1" si="24"/>
        <v>1.4180232558139534</v>
      </c>
      <c r="Q173" s="44">
        <f t="shared" ca="1" si="24"/>
        <v>1.3090072320841553</v>
      </c>
      <c r="R173" s="44">
        <f t="shared" ca="1" si="24"/>
        <v>0.60946051602814699</v>
      </c>
      <c r="S173" s="44">
        <f t="shared" ca="1" si="24"/>
        <v>-0.20850796311818945</v>
      </c>
      <c r="T173" s="51">
        <f t="shared" ca="1" si="25"/>
        <v>0.47242455775234132</v>
      </c>
      <c r="U173" s="9"/>
      <c r="V173" s="14"/>
    </row>
    <row r="174" spans="1:22" x14ac:dyDescent="0.25">
      <c r="A174" t="s">
        <v>409</v>
      </c>
      <c r="C174" s="60" t="s">
        <v>146</v>
      </c>
      <c r="D174" s="6" t="s">
        <v>161</v>
      </c>
      <c r="E174" s="31">
        <v>466</v>
      </c>
      <c r="F174" s="32">
        <v>468</v>
      </c>
      <c r="G174" s="32">
        <v>425</v>
      </c>
      <c r="H174" s="37">
        <v>599</v>
      </c>
      <c r="I174" s="32">
        <v>622</v>
      </c>
      <c r="J174" s="32">
        <v>550</v>
      </c>
      <c r="K174" s="32">
        <v>469</v>
      </c>
      <c r="L174" s="32">
        <v>659</v>
      </c>
      <c r="M174" s="31">
        <v>485</v>
      </c>
      <c r="N174" s="12">
        <f t="shared" ca="1" si="19"/>
        <v>2163</v>
      </c>
      <c r="O174" s="53">
        <f t="shared" ca="1" si="29"/>
        <v>7.7957744955993342E-3</v>
      </c>
      <c r="P174" s="49">
        <f t="shared" ca="1" si="24"/>
        <v>0.1752136752136752</v>
      </c>
      <c r="Q174" s="44">
        <f t="shared" ca="1" si="24"/>
        <v>0.10352941176470588</v>
      </c>
      <c r="R174" s="44">
        <f t="shared" ca="1" si="24"/>
        <v>0.1001669449081803</v>
      </c>
      <c r="S174" s="44">
        <f t="shared" ca="1" si="24"/>
        <v>-0.22025723472668809</v>
      </c>
      <c r="T174" s="51">
        <f t="shared" ca="1" si="25"/>
        <v>2.3178807947019868E-2</v>
      </c>
      <c r="U174" s="9"/>
      <c r="V174" s="14"/>
    </row>
    <row r="175" spans="1:22" x14ac:dyDescent="0.25">
      <c r="A175" t="s">
        <v>410</v>
      </c>
      <c r="C175" s="60" t="s">
        <v>146</v>
      </c>
      <c r="D175" s="6" t="s">
        <v>162</v>
      </c>
      <c r="E175" s="31">
        <v>9533</v>
      </c>
      <c r="F175" s="32">
        <v>12001</v>
      </c>
      <c r="G175" s="32">
        <v>19377</v>
      </c>
      <c r="H175" s="37">
        <v>23295</v>
      </c>
      <c r="I175" s="32">
        <v>21343</v>
      </c>
      <c r="J175" s="32">
        <v>24373</v>
      </c>
      <c r="K175" s="32">
        <v>25750</v>
      </c>
      <c r="L175" s="32">
        <v>29955</v>
      </c>
      <c r="M175" s="31">
        <v>32128</v>
      </c>
      <c r="N175" s="12">
        <f t="shared" ca="1" si="19"/>
        <v>112206</v>
      </c>
      <c r="O175" s="53">
        <f t="shared" ca="1" si="29"/>
        <v>0.40440715351512663</v>
      </c>
      <c r="P175" s="49">
        <f t="shared" ref="P175:S206" ca="1" si="30">IFERROR(SUM(OFFSET(P175,0,-6)-OFFSET(P175,0,-10))/OFFSET(P175,0,-10),"-")</f>
        <v>1.030914090492459</v>
      </c>
      <c r="Q175" s="44">
        <f t="shared" ca="1" si="30"/>
        <v>0.32889508179800797</v>
      </c>
      <c r="R175" s="44">
        <f t="shared" ca="1" si="30"/>
        <v>0.28589826142949132</v>
      </c>
      <c r="S175" s="44">
        <f t="shared" ca="1" si="30"/>
        <v>0.50531790282528233</v>
      </c>
      <c r="T175" s="51">
        <f t="shared" ca="1" si="25"/>
        <v>0.47608398231951166</v>
      </c>
      <c r="U175" s="9"/>
      <c r="V175" s="14"/>
    </row>
    <row r="176" spans="1:22" x14ac:dyDescent="0.25">
      <c r="A176" t="s">
        <v>411</v>
      </c>
      <c r="C176" s="60" t="s">
        <v>146</v>
      </c>
      <c r="D176" s="6" t="s">
        <v>163</v>
      </c>
      <c r="E176" s="31">
        <v>199</v>
      </c>
      <c r="F176" s="32">
        <v>174</v>
      </c>
      <c r="G176" s="32">
        <v>167</v>
      </c>
      <c r="H176" s="37">
        <v>147</v>
      </c>
      <c r="I176" s="32">
        <v>162</v>
      </c>
      <c r="J176" s="32">
        <v>175</v>
      </c>
      <c r="K176" s="32">
        <v>170</v>
      </c>
      <c r="L176" s="32">
        <v>162</v>
      </c>
      <c r="M176" s="31">
        <v>139</v>
      </c>
      <c r="N176" s="12">
        <f t="shared" ref="N176:N242" ca="1" si="31">SUM(OFFSET(N176,0,-4,1,4))</f>
        <v>646</v>
      </c>
      <c r="O176" s="53">
        <f t="shared" ca="1" si="29"/>
        <v>2.3282803163001248E-3</v>
      </c>
      <c r="P176" s="49">
        <f t="shared" ca="1" si="30"/>
        <v>5.7471264367816091E-3</v>
      </c>
      <c r="Q176" s="44">
        <f t="shared" ca="1" si="30"/>
        <v>1.7964071856287425E-2</v>
      </c>
      <c r="R176" s="44">
        <f t="shared" ca="1" si="30"/>
        <v>0.10204081632653061</v>
      </c>
      <c r="S176" s="44">
        <f t="shared" ca="1" si="30"/>
        <v>-0.1419753086419753</v>
      </c>
      <c r="T176" s="51">
        <f t="shared" ca="1" si="25"/>
        <v>-6.1538461538461538E-3</v>
      </c>
      <c r="U176" s="9"/>
      <c r="V176" s="14"/>
    </row>
    <row r="177" spans="1:22" x14ac:dyDescent="0.25">
      <c r="A177" t="s">
        <v>510</v>
      </c>
      <c r="C177" s="60" t="s">
        <v>146</v>
      </c>
      <c r="D177" s="6" t="s">
        <v>499</v>
      </c>
      <c r="E177" s="31">
        <v>0</v>
      </c>
      <c r="F177" s="32">
        <v>0</v>
      </c>
      <c r="G177" s="32">
        <v>0</v>
      </c>
      <c r="H177" s="37" t="s">
        <v>10</v>
      </c>
      <c r="I177" s="32">
        <v>342</v>
      </c>
      <c r="J177" s="32">
        <v>415</v>
      </c>
      <c r="K177" s="32">
        <v>329</v>
      </c>
      <c r="L177" s="32">
        <v>572</v>
      </c>
      <c r="M177" s="31">
        <v>647</v>
      </c>
      <c r="N177" s="12">
        <f t="shared" ca="1" si="31"/>
        <v>1963</v>
      </c>
      <c r="O177" s="53">
        <f t="shared" ref="O177:O178" ca="1" si="32">SUM(N177/$N$182)</f>
        <v>7.0749446763113694E-3</v>
      </c>
      <c r="P177" s="49" t="str">
        <f t="shared" ca="1" si="30"/>
        <v>-</v>
      </c>
      <c r="Q177" s="44" t="str">
        <f t="shared" ca="1" si="30"/>
        <v>-</v>
      </c>
      <c r="R177" s="44" t="str">
        <f t="shared" ca="1" si="30"/>
        <v>-</v>
      </c>
      <c r="S177" s="44">
        <f t="shared" ca="1" si="30"/>
        <v>0.89181286549707606</v>
      </c>
      <c r="T177" s="51">
        <f t="shared" ca="1" si="25"/>
        <v>4.7397660818713447</v>
      </c>
      <c r="U177" s="9"/>
      <c r="V177" s="14"/>
    </row>
    <row r="178" spans="1:22" x14ac:dyDescent="0.25">
      <c r="A178" t="s">
        <v>511</v>
      </c>
      <c r="C178" s="60" t="s">
        <v>146</v>
      </c>
      <c r="D178" s="6" t="s">
        <v>500</v>
      </c>
      <c r="E178" s="31">
        <v>0</v>
      </c>
      <c r="F178" s="32">
        <v>0</v>
      </c>
      <c r="G178" s="32">
        <v>0</v>
      </c>
      <c r="H178" s="37" t="s">
        <v>10</v>
      </c>
      <c r="I178" s="32">
        <v>48</v>
      </c>
      <c r="J178" s="32">
        <v>23</v>
      </c>
      <c r="K178" s="32">
        <v>14</v>
      </c>
      <c r="L178" s="32">
        <v>17</v>
      </c>
      <c r="M178" s="31">
        <v>20</v>
      </c>
      <c r="N178" s="12">
        <f t="shared" ca="1" si="31"/>
        <v>74</v>
      </c>
      <c r="O178" s="53">
        <f t="shared" ca="1" si="32"/>
        <v>2.6670703313654682E-4</v>
      </c>
      <c r="P178" s="49" t="str">
        <f t="shared" ca="1" si="30"/>
        <v>-</v>
      </c>
      <c r="Q178" s="44" t="str">
        <f t="shared" ca="1" si="30"/>
        <v>-</v>
      </c>
      <c r="R178" s="44" t="str">
        <f t="shared" ca="1" si="30"/>
        <v>-</v>
      </c>
      <c r="S178" s="44">
        <f t="shared" ca="1" si="30"/>
        <v>-0.58333333333333337</v>
      </c>
      <c r="T178" s="51">
        <f t="shared" ca="1" si="25"/>
        <v>0.54166666666666663</v>
      </c>
      <c r="U178" s="9"/>
      <c r="V178" s="14"/>
    </row>
    <row r="179" spans="1:22" x14ac:dyDescent="0.25">
      <c r="A179" t="s">
        <v>513</v>
      </c>
      <c r="C179" s="60" t="s">
        <v>146</v>
      </c>
      <c r="D179" s="145" t="s">
        <v>501</v>
      </c>
      <c r="E179" s="146">
        <v>0</v>
      </c>
      <c r="F179" s="147">
        <v>0</v>
      </c>
      <c r="G179" s="147">
        <v>0</v>
      </c>
      <c r="H179" s="148">
        <v>446</v>
      </c>
      <c r="I179" s="147">
        <v>12427</v>
      </c>
      <c r="J179" s="147">
        <v>17852</v>
      </c>
      <c r="K179" s="147">
        <v>18385</v>
      </c>
      <c r="L179" s="147">
        <v>23295</v>
      </c>
      <c r="M179" s="146">
        <v>21089</v>
      </c>
      <c r="N179" s="149">
        <f t="shared" ca="1" si="31"/>
        <v>80621</v>
      </c>
      <c r="O179" s="150">
        <f t="shared" ref="O179" ca="1" si="33">SUM(N179/$N$182)</f>
        <v>0.29057010430407487</v>
      </c>
      <c r="P179" s="151" t="str">
        <f t="shared" ca="1" si="30"/>
        <v>-</v>
      </c>
      <c r="Q179" s="152" t="str">
        <f t="shared" ca="1" si="30"/>
        <v>-</v>
      </c>
      <c r="R179" s="152" t="s">
        <v>10</v>
      </c>
      <c r="S179" s="152" t="s">
        <v>10</v>
      </c>
      <c r="T179" s="153" t="s">
        <v>10</v>
      </c>
      <c r="U179" s="154"/>
      <c r="V179" s="14"/>
    </row>
    <row r="180" spans="1:22" x14ac:dyDescent="0.25">
      <c r="A180" t="s">
        <v>412</v>
      </c>
      <c r="C180" s="60" t="s">
        <v>146</v>
      </c>
      <c r="D180" s="6" t="s">
        <v>164</v>
      </c>
      <c r="E180" s="31">
        <v>1635</v>
      </c>
      <c r="F180" s="32">
        <v>1642</v>
      </c>
      <c r="G180" s="32">
        <v>1628</v>
      </c>
      <c r="H180" s="37">
        <v>1784</v>
      </c>
      <c r="I180" s="32">
        <v>1563</v>
      </c>
      <c r="J180" s="32">
        <v>1647</v>
      </c>
      <c r="K180" s="32">
        <v>1414</v>
      </c>
      <c r="L180" s="32">
        <v>1437</v>
      </c>
      <c r="M180" s="31">
        <v>1253</v>
      </c>
      <c r="N180" s="12">
        <f t="shared" ca="1" si="31"/>
        <v>5751</v>
      </c>
      <c r="O180" s="53">
        <f t="shared" ca="1" si="29"/>
        <v>2.0727461453625414E-2</v>
      </c>
      <c r="P180" s="49">
        <f t="shared" ca="1" si="30"/>
        <v>3.0450669914738123E-3</v>
      </c>
      <c r="Q180" s="44">
        <f t="shared" ca="1" si="30"/>
        <v>-0.13144963144963145</v>
      </c>
      <c r="R180" s="44">
        <f t="shared" ca="1" si="30"/>
        <v>-0.19450672645739911</v>
      </c>
      <c r="S180" s="44">
        <f t="shared" ca="1" si="30"/>
        <v>-0.19833653230966092</v>
      </c>
      <c r="T180" s="51">
        <f t="shared" ca="1" si="25"/>
        <v>-0.13087501889073599</v>
      </c>
      <c r="U180" s="9"/>
      <c r="V180" s="14"/>
    </row>
    <row r="181" spans="1:22" ht="16.5" thickBot="1" x14ac:dyDescent="0.3">
      <c r="A181" t="s">
        <v>543</v>
      </c>
      <c r="C181" s="60" t="s">
        <v>146</v>
      </c>
      <c r="D181" s="6" t="s">
        <v>515</v>
      </c>
      <c r="E181" s="31">
        <v>817</v>
      </c>
      <c r="F181" s="32">
        <v>1069</v>
      </c>
      <c r="G181" s="32">
        <v>946</v>
      </c>
      <c r="H181" s="37">
        <v>1218</v>
      </c>
      <c r="I181" s="32">
        <v>2462</v>
      </c>
      <c r="J181" s="32">
        <v>2505</v>
      </c>
      <c r="K181" s="32">
        <v>1836</v>
      </c>
      <c r="L181" s="32">
        <v>2457</v>
      </c>
      <c r="M181" s="31">
        <v>2096</v>
      </c>
      <c r="N181" s="12">
        <f t="shared" ca="1" si="31"/>
        <v>8894</v>
      </c>
      <c r="O181" s="53">
        <f t="shared" ca="1" si="29"/>
        <v>3.2055302063735774E-2</v>
      </c>
      <c r="P181" s="49">
        <f t="shared" ca="1" si="30"/>
        <v>1.343311506080449</v>
      </c>
      <c r="Q181" s="44">
        <f t="shared" ca="1" si="30"/>
        <v>0.94080338266384778</v>
      </c>
      <c r="R181" s="44">
        <f t="shared" ca="1" si="30"/>
        <v>1.0172413793103448</v>
      </c>
      <c r="S181" s="44">
        <f t="shared" ca="1" si="30"/>
        <v>-0.14865962632006499</v>
      </c>
      <c r="T181" s="51">
        <f t="shared" ca="1" si="25"/>
        <v>0.56172080772607547</v>
      </c>
      <c r="U181" s="9"/>
      <c r="V181" s="14"/>
    </row>
    <row r="182" spans="1:22" ht="16.5" thickBot="1" x14ac:dyDescent="0.3">
      <c r="A182" t="s">
        <v>413</v>
      </c>
      <c r="C182" s="61" t="s">
        <v>146</v>
      </c>
      <c r="D182" s="117" t="s">
        <v>33</v>
      </c>
      <c r="E182" s="118">
        <v>28659</v>
      </c>
      <c r="F182" s="119">
        <f>SUBTOTAL(9,F160:F181)</f>
        <v>31646</v>
      </c>
      <c r="G182" s="120">
        <v>37308</v>
      </c>
      <c r="H182" s="121">
        <f t="shared" ref="H182:M182" si="34">SUBTOTAL(9,H160:H181)</f>
        <v>44466</v>
      </c>
      <c r="I182" s="122">
        <f t="shared" si="34"/>
        <v>55885</v>
      </c>
      <c r="J182" s="122">
        <f t="shared" si="34"/>
        <v>64515</v>
      </c>
      <c r="K182" s="122">
        <f t="shared" si="34"/>
        <v>63824</v>
      </c>
      <c r="L182" s="122">
        <f t="shared" si="34"/>
        <v>75622</v>
      </c>
      <c r="M182" s="118">
        <f t="shared" si="34"/>
        <v>73497</v>
      </c>
      <c r="N182" s="123">
        <f t="shared" ca="1" si="31"/>
        <v>277458</v>
      </c>
      <c r="O182" s="92">
        <f ca="1">SUM(N182/$N$274)</f>
        <v>4.8436613497617957E-2</v>
      </c>
      <c r="P182" s="124">
        <f t="shared" ca="1" si="30"/>
        <v>1.0386462744106679</v>
      </c>
      <c r="Q182" s="91">
        <f t="shared" ca="1" si="30"/>
        <v>0.71073228262034949</v>
      </c>
      <c r="R182" s="91">
        <f t="shared" ca="1" si="30"/>
        <v>0.70067017496514195</v>
      </c>
      <c r="S182" s="91">
        <f t="shared" ca="1" si="30"/>
        <v>0.3151471772389729</v>
      </c>
      <c r="T182" s="124">
        <f t="shared" ca="1" si="25"/>
        <v>0.63880570567909989</v>
      </c>
      <c r="U182" s="9"/>
      <c r="V182" s="14"/>
    </row>
    <row r="183" spans="1:22" x14ac:dyDescent="0.25">
      <c r="A183" t="s">
        <v>414</v>
      </c>
      <c r="C183" s="60" t="s">
        <v>165</v>
      </c>
      <c r="D183" s="6" t="s">
        <v>166</v>
      </c>
      <c r="E183" s="31">
        <v>1552</v>
      </c>
      <c r="F183" s="32">
        <v>1687</v>
      </c>
      <c r="G183" s="32">
        <v>1413</v>
      </c>
      <c r="H183" s="37">
        <v>1665</v>
      </c>
      <c r="I183" s="32">
        <v>1525</v>
      </c>
      <c r="J183" s="32">
        <v>1496</v>
      </c>
      <c r="K183" s="32">
        <v>1443</v>
      </c>
      <c r="L183" s="32">
        <v>1586</v>
      </c>
      <c r="M183" s="31">
        <v>1466</v>
      </c>
      <c r="N183" s="12">
        <f t="shared" ca="1" si="31"/>
        <v>5991</v>
      </c>
      <c r="O183" s="53">
        <f ca="1">SUM(N183/$N$198)</f>
        <v>7.1478852234086981E-2</v>
      </c>
      <c r="P183" s="49">
        <f t="shared" ca="1" si="30"/>
        <v>-0.11321873147599289</v>
      </c>
      <c r="Q183" s="44">
        <f t="shared" ca="1" si="30"/>
        <v>2.1231422505307854E-2</v>
      </c>
      <c r="R183" s="44">
        <f t="shared" ca="1" si="30"/>
        <v>-4.7447447447447451E-2</v>
      </c>
      <c r="S183" s="44">
        <f t="shared" ca="1" si="30"/>
        <v>-3.8688524590163934E-2</v>
      </c>
      <c r="T183" s="51">
        <f t="shared" ca="1" si="25"/>
        <v>-4.7535771065182829E-2</v>
      </c>
      <c r="U183" s="9"/>
      <c r="V183" s="14"/>
    </row>
    <row r="184" spans="1:22" x14ac:dyDescent="0.25">
      <c r="A184" t="s">
        <v>415</v>
      </c>
      <c r="C184" s="60" t="s">
        <v>165</v>
      </c>
      <c r="D184" s="6" t="s">
        <v>167</v>
      </c>
      <c r="E184" s="31">
        <v>943</v>
      </c>
      <c r="F184" s="32">
        <v>985</v>
      </c>
      <c r="G184" s="32">
        <v>1047</v>
      </c>
      <c r="H184" s="37">
        <v>1065</v>
      </c>
      <c r="I184" s="32">
        <v>813</v>
      </c>
      <c r="J184" s="32">
        <v>791</v>
      </c>
      <c r="K184" s="32">
        <v>854</v>
      </c>
      <c r="L184" s="32">
        <v>908</v>
      </c>
      <c r="M184" s="31">
        <v>667</v>
      </c>
      <c r="N184" s="12">
        <f t="shared" ca="1" si="31"/>
        <v>3220</v>
      </c>
      <c r="O184" s="53">
        <f t="shared" ref="O184:O197" ca="1" si="35">SUM(N184/$N$198)</f>
        <v>3.8417944282049754E-2</v>
      </c>
      <c r="P184" s="49">
        <f t="shared" ca="1" si="30"/>
        <v>-0.19695431472081218</v>
      </c>
      <c r="Q184" s="44">
        <f t="shared" ca="1" si="30"/>
        <v>-0.18433619866284623</v>
      </c>
      <c r="R184" s="44">
        <f t="shared" ca="1" si="30"/>
        <v>-0.14741784037558686</v>
      </c>
      <c r="S184" s="44">
        <f t="shared" ca="1" si="30"/>
        <v>-0.17958179581795819</v>
      </c>
      <c r="T184" s="51">
        <f t="shared" ca="1" si="25"/>
        <v>-0.17647058823529413</v>
      </c>
      <c r="U184" s="9"/>
      <c r="V184" s="14"/>
    </row>
    <row r="185" spans="1:22" x14ac:dyDescent="0.25">
      <c r="A185" t="s">
        <v>416</v>
      </c>
      <c r="C185" s="60" t="s">
        <v>165</v>
      </c>
      <c r="D185" s="6" t="s">
        <v>168</v>
      </c>
      <c r="E185" s="31">
        <v>1335</v>
      </c>
      <c r="F185" s="32">
        <v>1451</v>
      </c>
      <c r="G185" s="32">
        <v>1316</v>
      </c>
      <c r="H185" s="37">
        <v>1364</v>
      </c>
      <c r="I185" s="32">
        <v>1416</v>
      </c>
      <c r="J185" s="32">
        <v>1548</v>
      </c>
      <c r="K185" s="32">
        <v>1408</v>
      </c>
      <c r="L185" s="32">
        <v>1486</v>
      </c>
      <c r="M185" s="31">
        <v>1486</v>
      </c>
      <c r="N185" s="12">
        <f t="shared" ca="1" si="31"/>
        <v>5928</v>
      </c>
      <c r="O185" s="53">
        <f t="shared" ca="1" si="35"/>
        <v>7.0727196802481657E-2</v>
      </c>
      <c r="P185" s="49">
        <f t="shared" ca="1" si="30"/>
        <v>6.6850447966919371E-2</v>
      </c>
      <c r="Q185" s="44">
        <f t="shared" ca="1" si="30"/>
        <v>6.9908814589665649E-2</v>
      </c>
      <c r="R185" s="44">
        <f t="shared" ca="1" si="30"/>
        <v>8.9442815249266866E-2</v>
      </c>
      <c r="S185" s="44">
        <f t="shared" ca="1" si="30"/>
        <v>4.9435028248587573E-2</v>
      </c>
      <c r="T185" s="51">
        <f t="shared" ca="1" si="25"/>
        <v>6.8685776095186585E-2</v>
      </c>
      <c r="U185" s="9"/>
      <c r="V185" s="14"/>
    </row>
    <row r="186" spans="1:22" x14ac:dyDescent="0.25">
      <c r="A186" t="s">
        <v>417</v>
      </c>
      <c r="C186" s="60" t="s">
        <v>165</v>
      </c>
      <c r="D186" s="6" t="s">
        <v>169</v>
      </c>
      <c r="E186" s="31">
        <v>1922</v>
      </c>
      <c r="F186" s="32">
        <v>2013</v>
      </c>
      <c r="G186" s="32">
        <v>1915</v>
      </c>
      <c r="H186" s="37">
        <v>2436</v>
      </c>
      <c r="I186" s="32">
        <v>2161</v>
      </c>
      <c r="J186" s="32">
        <v>2260</v>
      </c>
      <c r="K186" s="32">
        <v>1920</v>
      </c>
      <c r="L186" s="32">
        <v>2336</v>
      </c>
      <c r="M186" s="31">
        <v>1946</v>
      </c>
      <c r="N186" s="12">
        <f t="shared" ca="1" si="31"/>
        <v>8462</v>
      </c>
      <c r="O186" s="53">
        <f t="shared" ca="1" si="35"/>
        <v>0.10096044860705124</v>
      </c>
      <c r="P186" s="49">
        <f t="shared" ca="1" si="30"/>
        <v>0.12270243417784402</v>
      </c>
      <c r="Q186" s="44">
        <f t="shared" ca="1" si="30"/>
        <v>2.6109660574412533E-3</v>
      </c>
      <c r="R186" s="44">
        <f t="shared" ca="1" si="30"/>
        <v>-4.1050903119868636E-2</v>
      </c>
      <c r="S186" s="44">
        <f t="shared" ca="1" si="30"/>
        <v>-9.9490976399814898E-2</v>
      </c>
      <c r="T186" s="51">
        <f t="shared" ca="1" si="25"/>
        <v>-7.3900293255131965E-3</v>
      </c>
      <c r="U186" s="9"/>
      <c r="V186" s="14"/>
    </row>
    <row r="187" spans="1:22" x14ac:dyDescent="0.25">
      <c r="A187" t="s">
        <v>418</v>
      </c>
      <c r="C187" s="60" t="s">
        <v>165</v>
      </c>
      <c r="D187" s="6" t="s">
        <v>170</v>
      </c>
      <c r="E187" s="31">
        <v>2679</v>
      </c>
      <c r="F187" s="32">
        <v>2855</v>
      </c>
      <c r="G187" s="32">
        <v>2716</v>
      </c>
      <c r="H187" s="37">
        <v>3131</v>
      </c>
      <c r="I187" s="32">
        <v>2598</v>
      </c>
      <c r="J187" s="32">
        <v>2948</v>
      </c>
      <c r="K187" s="32">
        <v>2483</v>
      </c>
      <c r="L187" s="32">
        <v>2704</v>
      </c>
      <c r="M187" s="31">
        <v>2498</v>
      </c>
      <c r="N187" s="12">
        <f t="shared" ca="1" si="31"/>
        <v>10633</v>
      </c>
      <c r="O187" s="53">
        <f t="shared" ca="1" si="35"/>
        <v>0.12686273340094256</v>
      </c>
      <c r="P187" s="49">
        <f t="shared" ca="1" si="30"/>
        <v>3.257443082311734E-2</v>
      </c>
      <c r="Q187" s="44">
        <f t="shared" ca="1" si="30"/>
        <v>-8.5787923416789397E-2</v>
      </c>
      <c r="R187" s="44">
        <f t="shared" ca="1" si="30"/>
        <v>-0.13637815394442671</v>
      </c>
      <c r="S187" s="44">
        <f t="shared" ca="1" si="30"/>
        <v>-3.8491147036181679E-2</v>
      </c>
      <c r="T187" s="51">
        <f t="shared" ca="1" si="25"/>
        <v>-5.9026548672566369E-2</v>
      </c>
      <c r="U187" s="9"/>
      <c r="V187" s="14"/>
    </row>
    <row r="188" spans="1:22" x14ac:dyDescent="0.25">
      <c r="A188" t="s">
        <v>419</v>
      </c>
      <c r="C188" s="60" t="s">
        <v>165</v>
      </c>
      <c r="D188" s="6" t="s">
        <v>171</v>
      </c>
      <c r="E188" s="31">
        <v>1536</v>
      </c>
      <c r="F188" s="32">
        <v>1795</v>
      </c>
      <c r="G188" s="32">
        <v>1656</v>
      </c>
      <c r="H188" s="37">
        <v>1734</v>
      </c>
      <c r="I188" s="32">
        <v>1712</v>
      </c>
      <c r="J188" s="32">
        <v>1828</v>
      </c>
      <c r="K188" s="32">
        <v>1720</v>
      </c>
      <c r="L188" s="32">
        <v>1865</v>
      </c>
      <c r="M188" s="31">
        <v>2006</v>
      </c>
      <c r="N188" s="12">
        <f t="shared" ca="1" si="31"/>
        <v>7419</v>
      </c>
      <c r="O188" s="53">
        <f t="shared" ca="1" si="35"/>
        <v>8.8516375350474255E-2</v>
      </c>
      <c r="P188" s="49">
        <f t="shared" ca="1" si="30"/>
        <v>1.8384401114206129E-2</v>
      </c>
      <c r="Q188" s="44">
        <f t="shared" ca="1" si="30"/>
        <v>3.864734299516908E-2</v>
      </c>
      <c r="R188" s="44">
        <f t="shared" ca="1" si="30"/>
        <v>7.5547866205305653E-2</v>
      </c>
      <c r="S188" s="44">
        <f t="shared" ca="1" si="30"/>
        <v>0.17172897196261683</v>
      </c>
      <c r="T188" s="51">
        <f t="shared" ca="1" si="25"/>
        <v>7.5685080469769461E-2</v>
      </c>
      <c r="U188" s="9"/>
      <c r="V188" s="14"/>
    </row>
    <row r="189" spans="1:22" x14ac:dyDescent="0.25">
      <c r="A189" t="s">
        <v>420</v>
      </c>
      <c r="C189" s="60" t="s">
        <v>165</v>
      </c>
      <c r="D189" s="6" t="s">
        <v>172</v>
      </c>
      <c r="E189" s="31">
        <v>631</v>
      </c>
      <c r="F189" s="32">
        <v>791</v>
      </c>
      <c r="G189" s="32">
        <v>722</v>
      </c>
      <c r="H189" s="37">
        <v>720</v>
      </c>
      <c r="I189" s="32">
        <v>826</v>
      </c>
      <c r="J189" s="32">
        <v>772</v>
      </c>
      <c r="K189" s="32">
        <v>703</v>
      </c>
      <c r="L189" s="32">
        <v>730</v>
      </c>
      <c r="M189" s="31">
        <v>755</v>
      </c>
      <c r="N189" s="12">
        <f t="shared" ca="1" si="31"/>
        <v>2960</v>
      </c>
      <c r="O189" s="53">
        <f t="shared" ca="1" si="35"/>
        <v>3.5315874246853188E-2</v>
      </c>
      <c r="P189" s="49">
        <f t="shared" ca="1" si="30"/>
        <v>-2.402022756005057E-2</v>
      </c>
      <c r="Q189" s="44">
        <f t="shared" ca="1" si="30"/>
        <v>-2.6315789473684209E-2</v>
      </c>
      <c r="R189" s="44">
        <f t="shared" ca="1" si="30"/>
        <v>1.3888888888888888E-2</v>
      </c>
      <c r="S189" s="44">
        <f t="shared" ca="1" si="30"/>
        <v>-8.5956416464891036E-2</v>
      </c>
      <c r="T189" s="51">
        <f t="shared" ca="1" si="25"/>
        <v>-3.2363517489375611E-2</v>
      </c>
      <c r="U189" s="9"/>
      <c r="V189" s="14"/>
    </row>
    <row r="190" spans="1:22" x14ac:dyDescent="0.25">
      <c r="A190" t="s">
        <v>421</v>
      </c>
      <c r="C190" s="60" t="s">
        <v>165</v>
      </c>
      <c r="D190" s="6" t="s">
        <v>173</v>
      </c>
      <c r="E190" s="31">
        <v>2322</v>
      </c>
      <c r="F190" s="32">
        <v>2689</v>
      </c>
      <c r="G190" s="32">
        <v>2531</v>
      </c>
      <c r="H190" s="37">
        <v>3021</v>
      </c>
      <c r="I190" s="32">
        <v>2371</v>
      </c>
      <c r="J190" s="32">
        <v>2438</v>
      </c>
      <c r="K190" s="32">
        <v>2439</v>
      </c>
      <c r="L190" s="32">
        <v>2589</v>
      </c>
      <c r="M190" s="31">
        <v>2466</v>
      </c>
      <c r="N190" s="12">
        <f t="shared" ca="1" si="31"/>
        <v>9932</v>
      </c>
      <c r="O190" s="53">
        <f t="shared" ca="1" si="35"/>
        <v>0.11849907534450874</v>
      </c>
      <c r="P190" s="49">
        <f t="shared" ca="1" si="30"/>
        <v>-9.3343250278914089E-2</v>
      </c>
      <c r="Q190" s="44">
        <f t="shared" ca="1" si="30"/>
        <v>-3.6349269063611224E-2</v>
      </c>
      <c r="R190" s="44">
        <f t="shared" ca="1" si="30"/>
        <v>-0.14299900695134063</v>
      </c>
      <c r="S190" s="44">
        <f t="shared" ca="1" si="30"/>
        <v>4.006748207507381E-2</v>
      </c>
      <c r="T190" s="51">
        <f t="shared" ca="1" si="25"/>
        <v>-6.4078401809272517E-2</v>
      </c>
      <c r="U190" s="9"/>
      <c r="V190" s="14"/>
    </row>
    <row r="191" spans="1:22" x14ac:dyDescent="0.25">
      <c r="A191" t="s">
        <v>422</v>
      </c>
      <c r="C191" s="60" t="s">
        <v>165</v>
      </c>
      <c r="D191" s="6" t="s">
        <v>174</v>
      </c>
      <c r="E191" s="31">
        <v>1880</v>
      </c>
      <c r="F191" s="32">
        <v>1472</v>
      </c>
      <c r="G191" s="32">
        <v>1377</v>
      </c>
      <c r="H191" s="37">
        <v>1355</v>
      </c>
      <c r="I191" s="32">
        <v>1350</v>
      </c>
      <c r="J191" s="32">
        <v>1299</v>
      </c>
      <c r="K191" s="32">
        <v>1158</v>
      </c>
      <c r="L191" s="32">
        <v>1131</v>
      </c>
      <c r="M191" s="31">
        <v>865</v>
      </c>
      <c r="N191" s="12">
        <f t="shared" ca="1" si="31"/>
        <v>4453</v>
      </c>
      <c r="O191" s="53">
        <f t="shared" ca="1" si="35"/>
        <v>5.3128914872039613E-2</v>
      </c>
      <c r="P191" s="49">
        <f t="shared" ca="1" si="30"/>
        <v>-0.11752717391304347</v>
      </c>
      <c r="Q191" s="44">
        <f t="shared" ca="1" si="30"/>
        <v>-0.15904139433551198</v>
      </c>
      <c r="R191" s="44">
        <f t="shared" ca="1" si="30"/>
        <v>-0.16531365313653137</v>
      </c>
      <c r="S191" s="44">
        <f t="shared" ca="1" si="30"/>
        <v>-0.35925925925925928</v>
      </c>
      <c r="T191" s="51">
        <f t="shared" ca="1" si="25"/>
        <v>-0.19823550594166367</v>
      </c>
      <c r="U191" s="9"/>
      <c r="V191" s="14"/>
    </row>
    <row r="192" spans="1:22" x14ac:dyDescent="0.25">
      <c r="A192" t="s">
        <v>423</v>
      </c>
      <c r="C192" s="60" t="s">
        <v>165</v>
      </c>
      <c r="D192" s="6" t="s">
        <v>175</v>
      </c>
      <c r="E192" s="31">
        <v>598</v>
      </c>
      <c r="F192" s="32">
        <v>544</v>
      </c>
      <c r="G192" s="32">
        <v>585</v>
      </c>
      <c r="H192" s="37">
        <v>542</v>
      </c>
      <c r="I192" s="32">
        <v>554</v>
      </c>
      <c r="J192" s="32">
        <v>503</v>
      </c>
      <c r="K192" s="32">
        <v>498</v>
      </c>
      <c r="L192" s="32">
        <v>548</v>
      </c>
      <c r="M192" s="31">
        <v>441</v>
      </c>
      <c r="N192" s="12">
        <f t="shared" ca="1" si="31"/>
        <v>1990</v>
      </c>
      <c r="O192" s="53">
        <f t="shared" ca="1" si="35"/>
        <v>2.3742766807850622E-2</v>
      </c>
      <c r="P192" s="49">
        <f t="shared" ca="1" si="30"/>
        <v>-7.5367647058823525E-2</v>
      </c>
      <c r="Q192" s="44">
        <f t="shared" ca="1" si="30"/>
        <v>-0.14871794871794872</v>
      </c>
      <c r="R192" s="44">
        <f t="shared" ca="1" si="30"/>
        <v>1.107011070110701E-2</v>
      </c>
      <c r="S192" s="44">
        <f t="shared" ca="1" si="30"/>
        <v>-0.20397111913357402</v>
      </c>
      <c r="T192" s="51">
        <f t="shared" ca="1" si="25"/>
        <v>-0.10561797752808989</v>
      </c>
      <c r="U192" s="9"/>
      <c r="V192" s="14"/>
    </row>
    <row r="193" spans="1:22" x14ac:dyDescent="0.25">
      <c r="A193" t="s">
        <v>424</v>
      </c>
      <c r="C193" s="60" t="s">
        <v>165</v>
      </c>
      <c r="D193" s="6" t="s">
        <v>176</v>
      </c>
      <c r="E193" s="31">
        <v>1014</v>
      </c>
      <c r="F193" s="32">
        <v>1052</v>
      </c>
      <c r="G193" s="32">
        <v>918</v>
      </c>
      <c r="H193" s="37">
        <v>1060</v>
      </c>
      <c r="I193" s="32">
        <v>1406</v>
      </c>
      <c r="J193" s="32">
        <v>1278</v>
      </c>
      <c r="K193" s="32">
        <v>988</v>
      </c>
      <c r="L193" s="32">
        <v>1055</v>
      </c>
      <c r="M193" s="31">
        <v>839</v>
      </c>
      <c r="N193" s="12">
        <f t="shared" ca="1" si="31"/>
        <v>4160</v>
      </c>
      <c r="O193" s="53">
        <f t="shared" ca="1" si="35"/>
        <v>4.963312056314502E-2</v>
      </c>
      <c r="P193" s="49">
        <f t="shared" ca="1" si="30"/>
        <v>0.21482889733840305</v>
      </c>
      <c r="Q193" s="44">
        <f t="shared" ca="1" si="30"/>
        <v>7.6252723311546838E-2</v>
      </c>
      <c r="R193" s="44">
        <f t="shared" ca="1" si="30"/>
        <v>-4.7169811320754715E-3</v>
      </c>
      <c r="S193" s="44">
        <f t="shared" ca="1" si="30"/>
        <v>-0.40327169274537694</v>
      </c>
      <c r="T193" s="51">
        <f t="shared" ca="1" si="25"/>
        <v>-6.2218214607754736E-2</v>
      </c>
      <c r="U193" s="9"/>
      <c r="V193" s="14"/>
    </row>
    <row r="194" spans="1:22" x14ac:dyDescent="0.25">
      <c r="A194" t="s">
        <v>425</v>
      </c>
      <c r="C194" s="60" t="s">
        <v>165</v>
      </c>
      <c r="D194" s="6" t="s">
        <v>177</v>
      </c>
      <c r="E194" s="31">
        <v>332</v>
      </c>
      <c r="F194" s="32">
        <v>279</v>
      </c>
      <c r="G194" s="32">
        <v>299</v>
      </c>
      <c r="H194" s="37">
        <v>294</v>
      </c>
      <c r="I194" s="32">
        <v>346</v>
      </c>
      <c r="J194" s="32">
        <v>362</v>
      </c>
      <c r="K194" s="32">
        <v>307</v>
      </c>
      <c r="L194" s="32">
        <v>324</v>
      </c>
      <c r="M194" s="31">
        <v>265</v>
      </c>
      <c r="N194" s="12">
        <f t="shared" ca="1" si="31"/>
        <v>1258</v>
      </c>
      <c r="O194" s="53">
        <f t="shared" ca="1" si="35"/>
        <v>1.5009246554912606E-2</v>
      </c>
      <c r="P194" s="49">
        <f t="shared" ca="1" si="30"/>
        <v>0.29749103942652327</v>
      </c>
      <c r="Q194" s="44">
        <f t="shared" ca="1" si="30"/>
        <v>2.6755852842809364E-2</v>
      </c>
      <c r="R194" s="44">
        <f t="shared" ca="1" si="30"/>
        <v>0.10204081632653061</v>
      </c>
      <c r="S194" s="44">
        <f t="shared" ca="1" si="30"/>
        <v>-0.23410404624277456</v>
      </c>
      <c r="T194" s="51">
        <f t="shared" ca="1" si="25"/>
        <v>3.2840722495894911E-2</v>
      </c>
      <c r="U194" s="9"/>
      <c r="V194" s="14"/>
    </row>
    <row r="195" spans="1:22" x14ac:dyDescent="0.25">
      <c r="A195" t="s">
        <v>426</v>
      </c>
      <c r="C195" s="60" t="s">
        <v>165</v>
      </c>
      <c r="D195" s="6" t="s">
        <v>178</v>
      </c>
      <c r="E195" s="31">
        <v>107</v>
      </c>
      <c r="F195" s="32">
        <v>111</v>
      </c>
      <c r="G195" s="32">
        <v>100</v>
      </c>
      <c r="H195" s="37">
        <v>111</v>
      </c>
      <c r="I195" s="32">
        <v>93</v>
      </c>
      <c r="J195" s="32">
        <v>94</v>
      </c>
      <c r="K195" s="32">
        <v>100</v>
      </c>
      <c r="L195" s="32">
        <v>115</v>
      </c>
      <c r="M195" s="31">
        <v>75</v>
      </c>
      <c r="N195" s="12">
        <f t="shared" ca="1" si="31"/>
        <v>384</v>
      </c>
      <c r="O195" s="53">
        <f t="shared" ca="1" si="35"/>
        <v>4.5815188212133869E-3</v>
      </c>
      <c r="P195" s="49">
        <f t="shared" ca="1" si="30"/>
        <v>-0.15315315315315314</v>
      </c>
      <c r="Q195" s="44">
        <f t="shared" ca="1" si="30"/>
        <v>0</v>
      </c>
      <c r="R195" s="44">
        <f t="shared" ca="1" si="30"/>
        <v>3.6036036036036036E-2</v>
      </c>
      <c r="S195" s="44">
        <f t="shared" ca="1" si="30"/>
        <v>-0.19354838709677419</v>
      </c>
      <c r="T195" s="51">
        <f t="shared" ca="1" si="25"/>
        <v>-7.4698795180722893E-2</v>
      </c>
      <c r="U195" s="9"/>
      <c r="V195" s="14"/>
    </row>
    <row r="196" spans="1:22" x14ac:dyDescent="0.25">
      <c r="A196" t="s">
        <v>427</v>
      </c>
      <c r="C196" s="60" t="s">
        <v>165</v>
      </c>
      <c r="D196" s="6" t="s">
        <v>179</v>
      </c>
      <c r="E196" s="31">
        <v>2794</v>
      </c>
      <c r="F196" s="32">
        <v>3113</v>
      </c>
      <c r="G196" s="32">
        <v>2834</v>
      </c>
      <c r="H196" s="37">
        <v>3178</v>
      </c>
      <c r="I196" s="32">
        <v>2883</v>
      </c>
      <c r="J196" s="32">
        <v>2792</v>
      </c>
      <c r="K196" s="32">
        <v>2460</v>
      </c>
      <c r="L196" s="32">
        <v>2867</v>
      </c>
      <c r="M196" s="31">
        <v>2657</v>
      </c>
      <c r="N196" s="12">
        <f t="shared" ca="1" si="31"/>
        <v>10776</v>
      </c>
      <c r="O196" s="53">
        <f t="shared" ca="1" si="35"/>
        <v>0.12856887192030067</v>
      </c>
      <c r="P196" s="49">
        <f t="shared" ca="1" si="30"/>
        <v>-0.10311596530677802</v>
      </c>
      <c r="Q196" s="44">
        <f t="shared" ca="1" si="30"/>
        <v>-0.13196894848270996</v>
      </c>
      <c r="R196" s="44">
        <f t="shared" ca="1" si="30"/>
        <v>-9.7860289490245431E-2</v>
      </c>
      <c r="S196" s="44">
        <f t="shared" ca="1" si="30"/>
        <v>-7.8390565383281305E-2</v>
      </c>
      <c r="T196" s="51">
        <f t="shared" ca="1" si="25"/>
        <v>-0.10259826782145237</v>
      </c>
      <c r="U196" s="9"/>
      <c r="V196" s="14"/>
    </row>
    <row r="197" spans="1:22" ht="16.5" thickBot="1" x14ac:dyDescent="0.3">
      <c r="A197" t="s">
        <v>544</v>
      </c>
      <c r="C197" s="60" t="s">
        <v>165</v>
      </c>
      <c r="D197" s="6" t="s">
        <v>515</v>
      </c>
      <c r="E197" s="31">
        <v>1072</v>
      </c>
      <c r="F197" s="32">
        <v>1002</v>
      </c>
      <c r="G197" s="32">
        <v>918</v>
      </c>
      <c r="H197" s="37">
        <v>1072</v>
      </c>
      <c r="I197" s="32">
        <v>1258</v>
      </c>
      <c r="J197" s="32">
        <v>1442</v>
      </c>
      <c r="K197" s="32">
        <v>1292</v>
      </c>
      <c r="L197" s="32">
        <v>1749</v>
      </c>
      <c r="M197" s="31">
        <v>1766</v>
      </c>
      <c r="N197" s="12">
        <f t="shared" ca="1" si="31"/>
        <v>6249</v>
      </c>
      <c r="O197" s="53">
        <f t="shared" ca="1" si="35"/>
        <v>7.4557060192089727E-2</v>
      </c>
      <c r="P197" s="49">
        <f t="shared" ca="1" si="30"/>
        <v>0.43912175648702595</v>
      </c>
      <c r="Q197" s="44">
        <f t="shared" ca="1" si="30"/>
        <v>0.40740740740740738</v>
      </c>
      <c r="R197" s="44">
        <f t="shared" ca="1" si="30"/>
        <v>0.63152985074626866</v>
      </c>
      <c r="S197" s="44">
        <f t="shared" ca="1" si="30"/>
        <v>0.40381558028616854</v>
      </c>
      <c r="T197" s="51">
        <f t="shared" ca="1" si="25"/>
        <v>0.47035294117647058</v>
      </c>
      <c r="U197" s="9"/>
      <c r="V197" s="14"/>
    </row>
    <row r="198" spans="1:22" ht="16.5" thickBot="1" x14ac:dyDescent="0.3">
      <c r="A198" t="s">
        <v>428</v>
      </c>
      <c r="C198" s="61" t="s">
        <v>165</v>
      </c>
      <c r="D198" s="117" t="s">
        <v>33</v>
      </c>
      <c r="E198" s="118">
        <v>20583</v>
      </c>
      <c r="F198" s="119">
        <f>SUBTOTAL(9,F183:F197)</f>
        <v>21839</v>
      </c>
      <c r="G198" s="120">
        <v>20347</v>
      </c>
      <c r="H198" s="121">
        <f t="shared" ref="H198:M198" si="36">SUBTOTAL(9,H183:H197)</f>
        <v>22748</v>
      </c>
      <c r="I198" s="122">
        <f t="shared" si="36"/>
        <v>21312</v>
      </c>
      <c r="J198" s="122">
        <f t="shared" si="36"/>
        <v>21851</v>
      </c>
      <c r="K198" s="122">
        <f t="shared" si="36"/>
        <v>19773</v>
      </c>
      <c r="L198" s="122">
        <f t="shared" si="36"/>
        <v>21993</v>
      </c>
      <c r="M198" s="118">
        <f t="shared" si="36"/>
        <v>20198</v>
      </c>
      <c r="N198" s="123">
        <f t="shared" ca="1" si="31"/>
        <v>83815</v>
      </c>
      <c r="O198" s="92">
        <f ca="1">SUM(N198/$N$274)</f>
        <v>1.4631817285148918E-2</v>
      </c>
      <c r="P198" s="124">
        <f t="shared" ca="1" si="30"/>
        <v>5.494757085947159E-4</v>
      </c>
      <c r="Q198" s="91">
        <f t="shared" ca="1" si="30"/>
        <v>-2.8210547009387132E-2</v>
      </c>
      <c r="R198" s="91">
        <f t="shared" ca="1" si="30"/>
        <v>-3.3189730965359591E-2</v>
      </c>
      <c r="S198" s="91">
        <f t="shared" ca="1" si="30"/>
        <v>-5.2271021021021019E-2</v>
      </c>
      <c r="T198" s="124">
        <f t="shared" ca="1" si="25"/>
        <v>-2.8186814460960507E-2</v>
      </c>
      <c r="U198" s="9"/>
      <c r="V198" s="19"/>
    </row>
    <row r="199" spans="1:22" x14ac:dyDescent="0.25">
      <c r="A199" t="s">
        <v>429</v>
      </c>
      <c r="C199" s="60" t="s">
        <v>180</v>
      </c>
      <c r="D199" s="6" t="s">
        <v>181</v>
      </c>
      <c r="E199" s="31">
        <v>5642</v>
      </c>
      <c r="F199" s="32">
        <v>6535</v>
      </c>
      <c r="G199" s="32">
        <v>6033</v>
      </c>
      <c r="H199" s="37">
        <v>6248</v>
      </c>
      <c r="I199" s="32">
        <v>5555</v>
      </c>
      <c r="J199" s="32">
        <v>6192</v>
      </c>
      <c r="K199" s="32">
        <v>5529</v>
      </c>
      <c r="L199" s="32">
        <v>5938</v>
      </c>
      <c r="M199" s="31">
        <v>5656</v>
      </c>
      <c r="N199" s="12">
        <f t="shared" ca="1" si="31"/>
        <v>23315</v>
      </c>
      <c r="O199" s="53">
        <f ca="1">SUM(N199/$N$210)</f>
        <v>5.3740515023833452E-2</v>
      </c>
      <c r="P199" s="49">
        <f t="shared" ca="1" si="30"/>
        <v>-5.2486610558530988E-2</v>
      </c>
      <c r="Q199" s="44">
        <f t="shared" ca="1" si="30"/>
        <v>-8.3540527100944798E-2</v>
      </c>
      <c r="R199" s="44">
        <f t="shared" ca="1" si="30"/>
        <v>-4.961587708066581E-2</v>
      </c>
      <c r="S199" s="44">
        <f t="shared" ca="1" si="30"/>
        <v>1.8181818181818181E-2</v>
      </c>
      <c r="T199" s="51">
        <f t="shared" ca="1" si="25"/>
        <v>-4.3330187517951667E-2</v>
      </c>
      <c r="U199" s="9"/>
      <c r="V199" s="14"/>
    </row>
    <row r="200" spans="1:22" x14ac:dyDescent="0.25">
      <c r="A200" t="s">
        <v>430</v>
      </c>
      <c r="C200" s="60" t="s">
        <v>180</v>
      </c>
      <c r="D200" s="6" t="s">
        <v>182</v>
      </c>
      <c r="E200" s="31">
        <v>14163</v>
      </c>
      <c r="F200" s="32">
        <v>15894</v>
      </c>
      <c r="G200" s="32">
        <v>13992</v>
      </c>
      <c r="H200" s="37">
        <v>15566</v>
      </c>
      <c r="I200" s="32">
        <v>13664</v>
      </c>
      <c r="J200" s="32">
        <v>13896</v>
      </c>
      <c r="K200" s="32">
        <v>12808</v>
      </c>
      <c r="L200" s="32">
        <v>14390</v>
      </c>
      <c r="M200" s="31">
        <v>13751</v>
      </c>
      <c r="N200" s="12">
        <f t="shared" ca="1" si="31"/>
        <v>54845</v>
      </c>
      <c r="O200" s="53">
        <f t="shared" ref="O200:O209" ca="1" si="37">SUM(N200/$N$210)</f>
        <v>0.12641640774103133</v>
      </c>
      <c r="P200" s="49">
        <f t="shared" ca="1" si="30"/>
        <v>-0.12570781426953567</v>
      </c>
      <c r="Q200" s="44">
        <f t="shared" ca="1" si="30"/>
        <v>-8.4619782732990284E-2</v>
      </c>
      <c r="R200" s="44">
        <f t="shared" ca="1" si="30"/>
        <v>-7.5549274058846205E-2</v>
      </c>
      <c r="S200" s="44">
        <f t="shared" ca="1" si="30"/>
        <v>6.3670960187353631E-3</v>
      </c>
      <c r="T200" s="51">
        <f t="shared" ca="1" si="25"/>
        <v>-7.2247784017863179E-2</v>
      </c>
      <c r="U200" s="9"/>
      <c r="V200" s="25"/>
    </row>
    <row r="201" spans="1:22" x14ac:dyDescent="0.25">
      <c r="A201" t="s">
        <v>431</v>
      </c>
      <c r="C201" s="60" t="s">
        <v>180</v>
      </c>
      <c r="D201" s="6" t="s">
        <v>183</v>
      </c>
      <c r="E201" s="31">
        <v>3364</v>
      </c>
      <c r="F201" s="32">
        <v>3763</v>
      </c>
      <c r="G201" s="32">
        <v>3506</v>
      </c>
      <c r="H201" s="37">
        <v>3708</v>
      </c>
      <c r="I201" s="32">
        <v>3671</v>
      </c>
      <c r="J201" s="32">
        <v>3571</v>
      </c>
      <c r="K201" s="32">
        <v>3541</v>
      </c>
      <c r="L201" s="32">
        <v>3915</v>
      </c>
      <c r="M201" s="31">
        <v>3568</v>
      </c>
      <c r="N201" s="12">
        <f t="shared" ca="1" si="31"/>
        <v>14595</v>
      </c>
      <c r="O201" s="53">
        <f t="shared" ca="1" si="37"/>
        <v>3.3641124459483134E-2</v>
      </c>
      <c r="P201" s="49">
        <f t="shared" ca="1" si="30"/>
        <v>-5.1023119851182568E-2</v>
      </c>
      <c r="Q201" s="44">
        <f t="shared" ca="1" si="30"/>
        <v>9.9828864803194525E-3</v>
      </c>
      <c r="R201" s="44">
        <f t="shared" ca="1" si="30"/>
        <v>5.5825242718446605E-2</v>
      </c>
      <c r="S201" s="44">
        <f t="shared" ca="1" si="30"/>
        <v>-2.8057749931898666E-2</v>
      </c>
      <c r="T201" s="51">
        <f t="shared" ca="1" si="25"/>
        <v>-3.6182413981430913E-3</v>
      </c>
      <c r="U201" s="9"/>
      <c r="V201" s="25"/>
    </row>
    <row r="202" spans="1:22" x14ac:dyDescent="0.25">
      <c r="A202" t="s">
        <v>432</v>
      </c>
      <c r="C202" s="60" t="s">
        <v>180</v>
      </c>
      <c r="D202" s="6" t="s">
        <v>184</v>
      </c>
      <c r="E202" s="31">
        <v>7537</v>
      </c>
      <c r="F202" s="32">
        <v>8457</v>
      </c>
      <c r="G202" s="32">
        <v>7413</v>
      </c>
      <c r="H202" s="37">
        <v>8738</v>
      </c>
      <c r="I202" s="32">
        <v>8012</v>
      </c>
      <c r="J202" s="32">
        <v>8366</v>
      </c>
      <c r="K202" s="32">
        <v>7373</v>
      </c>
      <c r="L202" s="32">
        <v>9014</v>
      </c>
      <c r="M202" s="31">
        <v>8205</v>
      </c>
      <c r="N202" s="12">
        <f t="shared" ca="1" si="31"/>
        <v>32958</v>
      </c>
      <c r="O202" s="53">
        <f t="shared" ca="1" si="37"/>
        <v>7.5967398419708468E-2</v>
      </c>
      <c r="P202" s="49">
        <f t="shared" ca="1" si="30"/>
        <v>-1.0760316897244887E-2</v>
      </c>
      <c r="Q202" s="44">
        <f t="shared" ca="1" si="30"/>
        <v>-5.3959260758127611E-3</v>
      </c>
      <c r="R202" s="44">
        <f t="shared" ca="1" si="30"/>
        <v>3.1586175326161592E-2</v>
      </c>
      <c r="S202" s="44">
        <f t="shared" ca="1" si="30"/>
        <v>2.4088866699950074E-2</v>
      </c>
      <c r="T202" s="51">
        <f t="shared" ca="1" si="25"/>
        <v>1.0361741263028816E-2</v>
      </c>
      <c r="U202" s="9"/>
      <c r="V202" s="25"/>
    </row>
    <row r="203" spans="1:22" x14ac:dyDescent="0.25">
      <c r="A203" t="s">
        <v>433</v>
      </c>
      <c r="C203" s="60" t="s">
        <v>180</v>
      </c>
      <c r="D203" s="6" t="s">
        <v>185</v>
      </c>
      <c r="E203" s="31">
        <v>8834</v>
      </c>
      <c r="F203" s="32">
        <v>9399</v>
      </c>
      <c r="G203" s="32">
        <v>8778</v>
      </c>
      <c r="H203" s="37">
        <v>9979</v>
      </c>
      <c r="I203" s="32">
        <v>8513</v>
      </c>
      <c r="J203" s="32">
        <v>8777</v>
      </c>
      <c r="K203" s="32">
        <v>8241</v>
      </c>
      <c r="L203" s="32">
        <v>9619</v>
      </c>
      <c r="M203" s="31">
        <v>8498</v>
      </c>
      <c r="N203" s="12">
        <f t="shared" ca="1" si="31"/>
        <v>35135</v>
      </c>
      <c r="O203" s="53">
        <f t="shared" ca="1" si="37"/>
        <v>8.09853311328496E-2</v>
      </c>
      <c r="P203" s="49">
        <f t="shared" ca="1" si="30"/>
        <v>-6.6177252899244601E-2</v>
      </c>
      <c r="Q203" s="44">
        <f t="shared" ca="1" si="30"/>
        <v>-6.1175666438824335E-2</v>
      </c>
      <c r="R203" s="44">
        <f t="shared" ca="1" si="30"/>
        <v>-3.6075759094097604E-2</v>
      </c>
      <c r="S203" s="44">
        <f t="shared" ca="1" si="30"/>
        <v>-1.7620110419358627E-3</v>
      </c>
      <c r="T203" s="51">
        <f t="shared" ca="1" si="25"/>
        <v>-4.1833701491723253E-2</v>
      </c>
      <c r="U203" s="9"/>
      <c r="V203" s="26"/>
    </row>
    <row r="204" spans="1:22" x14ac:dyDescent="0.25">
      <c r="A204" t="s">
        <v>434</v>
      </c>
      <c r="C204" s="60" t="s">
        <v>180</v>
      </c>
      <c r="D204" s="6" t="s">
        <v>186</v>
      </c>
      <c r="E204" s="31">
        <v>8995</v>
      </c>
      <c r="F204" s="32">
        <v>9324</v>
      </c>
      <c r="G204" s="32">
        <v>9030</v>
      </c>
      <c r="H204" s="37">
        <v>10238</v>
      </c>
      <c r="I204" s="32">
        <v>8687</v>
      </c>
      <c r="J204" s="32">
        <v>9159</v>
      </c>
      <c r="K204" s="32">
        <v>8187</v>
      </c>
      <c r="L204" s="32">
        <v>9827</v>
      </c>
      <c r="M204" s="31">
        <v>8630</v>
      </c>
      <c r="N204" s="12">
        <f t="shared" ca="1" si="31"/>
        <v>35803</v>
      </c>
      <c r="O204" s="53">
        <f t="shared" ca="1" si="37"/>
        <v>8.2525055088925978E-2</v>
      </c>
      <c r="P204" s="49">
        <f t="shared" ca="1" si="30"/>
        <v>-1.7696267696267698E-2</v>
      </c>
      <c r="Q204" s="44">
        <f t="shared" ca="1" si="30"/>
        <v>-9.3355481727574754E-2</v>
      </c>
      <c r="R204" s="44">
        <f t="shared" ca="1" si="30"/>
        <v>-4.014455948427427E-2</v>
      </c>
      <c r="S204" s="44">
        <f t="shared" ca="1" si="30"/>
        <v>-6.5615287210774717E-3</v>
      </c>
      <c r="T204" s="51">
        <f t="shared" ca="1" si="25"/>
        <v>-3.9593336731135492E-2</v>
      </c>
      <c r="U204" s="9"/>
      <c r="V204" s="14"/>
    </row>
    <row r="205" spans="1:22" x14ac:dyDescent="0.25">
      <c r="A205" t="s">
        <v>435</v>
      </c>
      <c r="C205" s="60" t="s">
        <v>180</v>
      </c>
      <c r="D205" s="6" t="s">
        <v>187</v>
      </c>
      <c r="E205" s="31">
        <v>27517</v>
      </c>
      <c r="F205" s="32">
        <v>29682</v>
      </c>
      <c r="G205" s="32">
        <v>28303</v>
      </c>
      <c r="H205" s="37">
        <v>30352</v>
      </c>
      <c r="I205" s="32">
        <v>26614</v>
      </c>
      <c r="J205" s="32">
        <v>29159</v>
      </c>
      <c r="K205" s="32">
        <v>27723</v>
      </c>
      <c r="L205" s="32">
        <v>30596</v>
      </c>
      <c r="M205" s="31">
        <v>26102</v>
      </c>
      <c r="N205" s="12">
        <f t="shared" ca="1" si="31"/>
        <v>113580</v>
      </c>
      <c r="O205" s="53">
        <f t="shared" ca="1" si="37"/>
        <v>0.2617991720526272</v>
      </c>
      <c r="P205" s="49">
        <f t="shared" ca="1" si="30"/>
        <v>-1.7620106461828718E-2</v>
      </c>
      <c r="Q205" s="44">
        <f t="shared" ca="1" si="30"/>
        <v>-2.0492527293926439E-2</v>
      </c>
      <c r="R205" s="44">
        <f t="shared" ca="1" si="30"/>
        <v>8.0390089615181865E-3</v>
      </c>
      <c r="S205" s="44">
        <f t="shared" ca="1" si="30"/>
        <v>-1.9237995040204403E-2</v>
      </c>
      <c r="T205" s="51">
        <f t="shared" ca="1" si="25"/>
        <v>-1.1926820993292795E-2</v>
      </c>
      <c r="U205" s="9"/>
      <c r="V205" s="14"/>
    </row>
    <row r="206" spans="1:22" x14ac:dyDescent="0.25">
      <c r="A206" t="s">
        <v>436</v>
      </c>
      <c r="C206" s="60" t="s">
        <v>180</v>
      </c>
      <c r="D206" s="6" t="s">
        <v>188</v>
      </c>
      <c r="E206" s="31">
        <v>7283</v>
      </c>
      <c r="F206" s="32">
        <v>7254</v>
      </c>
      <c r="G206" s="32">
        <v>6546</v>
      </c>
      <c r="H206" s="37">
        <v>6973</v>
      </c>
      <c r="I206" s="32">
        <v>6262</v>
      </c>
      <c r="J206" s="32">
        <v>6504</v>
      </c>
      <c r="K206" s="32">
        <v>5673</v>
      </c>
      <c r="L206" s="32">
        <v>6585</v>
      </c>
      <c r="M206" s="31">
        <v>5986</v>
      </c>
      <c r="N206" s="12">
        <f t="shared" ca="1" si="31"/>
        <v>24748</v>
      </c>
      <c r="O206" s="53">
        <f t="shared" ca="1" si="37"/>
        <v>5.7043545606254784E-2</v>
      </c>
      <c r="P206" s="49">
        <f t="shared" ca="1" si="30"/>
        <v>-0.10339123242349049</v>
      </c>
      <c r="Q206" s="44">
        <f t="shared" ca="1" si="30"/>
        <v>-0.13336388634280477</v>
      </c>
      <c r="R206" s="44">
        <f t="shared" ca="1" si="30"/>
        <v>-5.5643195181414022E-2</v>
      </c>
      <c r="S206" s="44">
        <f t="shared" ca="1" si="30"/>
        <v>-4.4075375279463432E-2</v>
      </c>
      <c r="T206" s="51">
        <f t="shared" ca="1" si="25"/>
        <v>-8.4594044756796744E-2</v>
      </c>
      <c r="U206" s="9"/>
      <c r="V206" s="14"/>
    </row>
    <row r="207" spans="1:22" x14ac:dyDescent="0.25">
      <c r="A207" t="s">
        <v>437</v>
      </c>
      <c r="C207" s="60" t="s">
        <v>180</v>
      </c>
      <c r="D207" s="6" t="s">
        <v>189</v>
      </c>
      <c r="E207" s="31">
        <v>7844</v>
      </c>
      <c r="F207" s="32">
        <v>8615</v>
      </c>
      <c r="G207" s="32">
        <v>6146</v>
      </c>
      <c r="H207" s="37">
        <v>6391</v>
      </c>
      <c r="I207" s="32">
        <v>7404</v>
      </c>
      <c r="J207" s="32">
        <v>7754</v>
      </c>
      <c r="K207" s="32">
        <v>5879</v>
      </c>
      <c r="L207" s="32">
        <v>6212</v>
      </c>
      <c r="M207" s="31">
        <v>7332</v>
      </c>
      <c r="N207" s="12">
        <f t="shared" ca="1" si="31"/>
        <v>27177</v>
      </c>
      <c r="O207" s="53">
        <f t="shared" ca="1" si="37"/>
        <v>6.2642332266897777E-2</v>
      </c>
      <c r="P207" s="49">
        <f t="shared" ref="P207:S238" ca="1" si="38">IFERROR(SUM(OFFSET(P207,0,-6)-OFFSET(P207,0,-10))/OFFSET(P207,0,-10),"-")</f>
        <v>-9.9941961694718515E-2</v>
      </c>
      <c r="Q207" s="44">
        <f t="shared" ca="1" si="38"/>
        <v>-4.3442889684347542E-2</v>
      </c>
      <c r="R207" s="44">
        <f t="shared" ca="1" si="38"/>
        <v>-2.8008136441871383E-2</v>
      </c>
      <c r="S207" s="44">
        <f t="shared" ca="1" si="38"/>
        <v>-9.7244732576985422E-3</v>
      </c>
      <c r="T207" s="51">
        <f t="shared" ref="T207:T271" ca="1" si="39">IFERROR(SUM(OFFSET(N207,0,0)-SUM(OFFSET(N207,0,-8,1,4)))/SUM(OFFSET(N207,0,-8,1,4)),"-")</f>
        <v>-4.8291077181678105E-2</v>
      </c>
      <c r="U207" s="9"/>
      <c r="V207" s="14"/>
    </row>
    <row r="208" spans="1:22" x14ac:dyDescent="0.25">
      <c r="A208" t="s">
        <v>438</v>
      </c>
      <c r="C208" s="60" t="s">
        <v>180</v>
      </c>
      <c r="D208" s="6" t="s">
        <v>190</v>
      </c>
      <c r="E208" s="31">
        <v>8023</v>
      </c>
      <c r="F208" s="32">
        <v>9061</v>
      </c>
      <c r="G208" s="32">
        <v>8032</v>
      </c>
      <c r="H208" s="37">
        <v>8733</v>
      </c>
      <c r="I208" s="32">
        <v>8185</v>
      </c>
      <c r="J208" s="32">
        <v>8434</v>
      </c>
      <c r="K208" s="32">
        <v>7654</v>
      </c>
      <c r="L208" s="32">
        <v>8512</v>
      </c>
      <c r="M208" s="31">
        <v>7534</v>
      </c>
      <c r="N208" s="12">
        <f t="shared" ca="1" si="31"/>
        <v>32134</v>
      </c>
      <c r="O208" s="53">
        <f t="shared" ca="1" si="37"/>
        <v>7.4068098210416641E-2</v>
      </c>
      <c r="P208" s="49">
        <f t="shared" ca="1" si="38"/>
        <v>-6.9197660302394881E-2</v>
      </c>
      <c r="Q208" s="44">
        <f t="shared" ca="1" si="38"/>
        <v>-4.7061752988047809E-2</v>
      </c>
      <c r="R208" s="44">
        <f t="shared" ca="1" si="38"/>
        <v>-2.530630940112218E-2</v>
      </c>
      <c r="S208" s="44">
        <f t="shared" ca="1" si="38"/>
        <v>-7.953573610262675E-2</v>
      </c>
      <c r="T208" s="51">
        <f t="shared" ca="1" si="39"/>
        <v>-5.5188027402899062E-2</v>
      </c>
      <c r="U208" s="9"/>
      <c r="V208" s="14"/>
    </row>
    <row r="209" spans="1:22" ht="16.5" thickBot="1" x14ac:dyDescent="0.3">
      <c r="A209" t="s">
        <v>545</v>
      </c>
      <c r="C209" s="60" t="s">
        <v>180</v>
      </c>
      <c r="D209" s="6" t="s">
        <v>515</v>
      </c>
      <c r="E209" s="31">
        <v>6781</v>
      </c>
      <c r="F209" s="32">
        <v>7075</v>
      </c>
      <c r="G209" s="32">
        <v>6230</v>
      </c>
      <c r="H209" s="37">
        <v>7264</v>
      </c>
      <c r="I209" s="32">
        <v>8053</v>
      </c>
      <c r="J209" s="32">
        <v>9686</v>
      </c>
      <c r="K209" s="32">
        <v>8351</v>
      </c>
      <c r="L209" s="32">
        <v>10650</v>
      </c>
      <c r="M209" s="31">
        <v>10867</v>
      </c>
      <c r="N209" s="12">
        <f t="shared" ca="1" si="31"/>
        <v>39554</v>
      </c>
      <c r="O209" s="53">
        <f t="shared" ca="1" si="37"/>
        <v>9.1171019997971628E-2</v>
      </c>
      <c r="P209" s="49">
        <f t="shared" ca="1" si="38"/>
        <v>0.36904593639575972</v>
      </c>
      <c r="Q209" s="44">
        <f t="shared" ca="1" si="38"/>
        <v>0.34044943820224721</v>
      </c>
      <c r="R209" s="44">
        <f t="shared" ca="1" si="38"/>
        <v>0.46613436123348018</v>
      </c>
      <c r="S209" s="44">
        <f t="shared" ca="1" si="38"/>
        <v>0.34943499317024712</v>
      </c>
      <c r="T209" s="51">
        <f t="shared" ca="1" si="39"/>
        <v>0.38194395919222973</v>
      </c>
      <c r="U209" s="9"/>
      <c r="V209" s="14"/>
    </row>
    <row r="210" spans="1:22" ht="16.5" thickBot="1" x14ac:dyDescent="0.3">
      <c r="A210" t="s">
        <v>439</v>
      </c>
      <c r="C210" s="61" t="s">
        <v>180</v>
      </c>
      <c r="D210" s="117" t="s">
        <v>33</v>
      </c>
      <c r="E210" s="118">
        <v>105983</v>
      </c>
      <c r="F210" s="119">
        <f>SUBTOTAL(9,F199:F209)</f>
        <v>115059</v>
      </c>
      <c r="G210" s="120">
        <v>104009</v>
      </c>
      <c r="H210" s="121">
        <f t="shared" ref="H210:M210" si="40">SUBTOTAL(9,H199:H209)</f>
        <v>114190</v>
      </c>
      <c r="I210" s="122">
        <f t="shared" si="40"/>
        <v>104620</v>
      </c>
      <c r="J210" s="122">
        <f t="shared" si="40"/>
        <v>111498</v>
      </c>
      <c r="K210" s="122">
        <f t="shared" si="40"/>
        <v>100959</v>
      </c>
      <c r="L210" s="122">
        <f t="shared" si="40"/>
        <v>115258</v>
      </c>
      <c r="M210" s="118">
        <f t="shared" si="40"/>
        <v>106129</v>
      </c>
      <c r="N210" s="123">
        <f t="shared" ca="1" si="31"/>
        <v>433844</v>
      </c>
      <c r="O210" s="92">
        <f ca="1">SUM(N210/$N$274)</f>
        <v>7.5737351765890928E-2</v>
      </c>
      <c r="P210" s="124">
        <f t="shared" ca="1" si="38"/>
        <v>-3.0949339034756083E-2</v>
      </c>
      <c r="Q210" s="91">
        <f t="shared" ca="1" si="38"/>
        <v>-2.9324385389725888E-2</v>
      </c>
      <c r="R210" s="91">
        <f t="shared" ca="1" si="38"/>
        <v>9.3528329976355195E-3</v>
      </c>
      <c r="S210" s="91">
        <f t="shared" ca="1" si="38"/>
        <v>1.4423628369336647E-2</v>
      </c>
      <c r="T210" s="124">
        <f t="shared" ca="1" si="39"/>
        <v>-9.2126117320349508E-3</v>
      </c>
      <c r="U210" s="9"/>
      <c r="V210" s="14"/>
    </row>
    <row r="211" spans="1:22" x14ac:dyDescent="0.25">
      <c r="A211" t="s">
        <v>440</v>
      </c>
      <c r="C211" s="60" t="s">
        <v>191</v>
      </c>
      <c r="D211" s="6" t="s">
        <v>192</v>
      </c>
      <c r="E211" s="31">
        <v>815</v>
      </c>
      <c r="F211" s="32">
        <v>885</v>
      </c>
      <c r="G211" s="32">
        <v>926</v>
      </c>
      <c r="H211" s="37">
        <v>991</v>
      </c>
      <c r="I211" s="32">
        <v>852</v>
      </c>
      <c r="J211" s="32">
        <v>952</v>
      </c>
      <c r="K211" s="32">
        <v>925</v>
      </c>
      <c r="L211" s="32">
        <v>908</v>
      </c>
      <c r="M211" s="31">
        <v>896</v>
      </c>
      <c r="N211" s="12">
        <f t="shared" ca="1" si="31"/>
        <v>3681</v>
      </c>
      <c r="O211" s="53">
        <f t="shared" ref="O211:O220" ca="1" si="41">SUM(N211/$N$221)</f>
        <v>4.5207801139713108E-2</v>
      </c>
      <c r="P211" s="49">
        <f t="shared" ca="1" si="38"/>
        <v>7.5706214689265541E-2</v>
      </c>
      <c r="Q211" s="44">
        <f t="shared" ca="1" si="38"/>
        <v>-1.0799136069114472E-3</v>
      </c>
      <c r="R211" s="44">
        <f t="shared" ca="1" si="38"/>
        <v>-8.3753784056508573E-2</v>
      </c>
      <c r="S211" s="44">
        <f t="shared" ca="1" si="38"/>
        <v>5.1643192488262914E-2</v>
      </c>
      <c r="T211" s="51">
        <f t="shared" ca="1" si="39"/>
        <v>7.3891625615763543E-3</v>
      </c>
      <c r="U211" s="9"/>
      <c r="V211" s="14"/>
    </row>
    <row r="212" spans="1:22" x14ac:dyDescent="0.25">
      <c r="A212" t="s">
        <v>441</v>
      </c>
      <c r="C212" s="60" t="s">
        <v>191</v>
      </c>
      <c r="D212" s="6" t="s">
        <v>193</v>
      </c>
      <c r="E212" s="31">
        <v>704</v>
      </c>
      <c r="F212" s="32">
        <v>868</v>
      </c>
      <c r="G212" s="32">
        <v>920</v>
      </c>
      <c r="H212" s="37">
        <v>1052</v>
      </c>
      <c r="I212" s="32">
        <v>1251</v>
      </c>
      <c r="J212" s="32">
        <v>1109</v>
      </c>
      <c r="K212" s="32">
        <v>1230</v>
      </c>
      <c r="L212" s="32">
        <v>1052</v>
      </c>
      <c r="M212" s="31">
        <v>1015</v>
      </c>
      <c r="N212" s="12">
        <f t="shared" ca="1" si="31"/>
        <v>4406</v>
      </c>
      <c r="O212" s="53">
        <f t="shared" ca="1" si="41"/>
        <v>5.4111809785812537E-2</v>
      </c>
      <c r="P212" s="49">
        <f t="shared" ca="1" si="38"/>
        <v>0.27764976958525345</v>
      </c>
      <c r="Q212" s="44">
        <f t="shared" ca="1" si="38"/>
        <v>0.33695652173913043</v>
      </c>
      <c r="R212" s="44">
        <f t="shared" ca="1" si="38"/>
        <v>0</v>
      </c>
      <c r="S212" s="44">
        <f t="shared" ca="1" si="38"/>
        <v>-0.18864908073541167</v>
      </c>
      <c r="T212" s="51">
        <f t="shared" ca="1" si="39"/>
        <v>7.6998288926912739E-2</v>
      </c>
      <c r="U212" s="9"/>
      <c r="V212" s="14"/>
    </row>
    <row r="213" spans="1:22" x14ac:dyDescent="0.25">
      <c r="A213" t="s">
        <v>442</v>
      </c>
      <c r="C213" s="60" t="s">
        <v>191</v>
      </c>
      <c r="D213" s="6" t="s">
        <v>194</v>
      </c>
      <c r="E213" s="31">
        <v>5132</v>
      </c>
      <c r="F213" s="32">
        <v>5170</v>
      </c>
      <c r="G213" s="32">
        <v>4572</v>
      </c>
      <c r="H213" s="37">
        <v>5346</v>
      </c>
      <c r="I213" s="32">
        <v>5199</v>
      </c>
      <c r="J213" s="32">
        <v>5211</v>
      </c>
      <c r="K213" s="32">
        <v>4795</v>
      </c>
      <c r="L213" s="32">
        <v>5452</v>
      </c>
      <c r="M213" s="31">
        <v>5513</v>
      </c>
      <c r="N213" s="12">
        <f t="shared" ca="1" si="31"/>
        <v>20971</v>
      </c>
      <c r="O213" s="53">
        <f t="shared" ca="1" si="41"/>
        <v>0.25755305561013953</v>
      </c>
      <c r="P213" s="49">
        <f t="shared" ca="1" si="38"/>
        <v>7.9303675048355907E-3</v>
      </c>
      <c r="Q213" s="44">
        <f t="shared" ca="1" si="38"/>
        <v>4.8775153105861765E-2</v>
      </c>
      <c r="R213" s="44">
        <f t="shared" ca="1" si="38"/>
        <v>1.9827908716797606E-2</v>
      </c>
      <c r="S213" s="44">
        <f t="shared" ca="1" si="38"/>
        <v>6.0396230044239274E-2</v>
      </c>
      <c r="T213" s="51">
        <f t="shared" ca="1" si="39"/>
        <v>3.3716172918617837E-2</v>
      </c>
      <c r="U213" s="9"/>
      <c r="V213" s="14"/>
    </row>
    <row r="214" spans="1:22" x14ac:dyDescent="0.25">
      <c r="A214" t="s">
        <v>443</v>
      </c>
      <c r="C214" s="60" t="s">
        <v>191</v>
      </c>
      <c r="D214" s="6" t="s">
        <v>195</v>
      </c>
      <c r="E214" s="31">
        <v>668</v>
      </c>
      <c r="F214" s="32">
        <v>700</v>
      </c>
      <c r="G214" s="32">
        <v>665</v>
      </c>
      <c r="H214" s="37">
        <v>734</v>
      </c>
      <c r="I214" s="32">
        <v>683</v>
      </c>
      <c r="J214" s="32">
        <v>662</v>
      </c>
      <c r="K214" s="32">
        <v>635</v>
      </c>
      <c r="L214" s="32">
        <v>749</v>
      </c>
      <c r="M214" s="31">
        <v>785</v>
      </c>
      <c r="N214" s="12">
        <f t="shared" ca="1" si="31"/>
        <v>2831</v>
      </c>
      <c r="O214" s="53">
        <f t="shared" ca="1" si="41"/>
        <v>3.4768618589113773E-2</v>
      </c>
      <c r="P214" s="49">
        <f t="shared" ca="1" si="38"/>
        <v>-5.4285714285714284E-2</v>
      </c>
      <c r="Q214" s="44">
        <f t="shared" ca="1" si="38"/>
        <v>-4.5112781954887216E-2</v>
      </c>
      <c r="R214" s="44">
        <f t="shared" ca="1" si="38"/>
        <v>2.0435967302452316E-2</v>
      </c>
      <c r="S214" s="44">
        <f t="shared" ca="1" si="38"/>
        <v>0.14934114202049781</v>
      </c>
      <c r="T214" s="51">
        <f t="shared" ca="1" si="39"/>
        <v>1.7613227893601726E-2</v>
      </c>
      <c r="U214" s="9"/>
      <c r="V214" s="14"/>
    </row>
    <row r="215" spans="1:22" x14ac:dyDescent="0.25">
      <c r="A215" t="s">
        <v>444</v>
      </c>
      <c r="C215" s="60" t="s">
        <v>191</v>
      </c>
      <c r="D215" s="6" t="s">
        <v>196</v>
      </c>
      <c r="E215" s="31">
        <v>850</v>
      </c>
      <c r="F215" s="32">
        <v>931</v>
      </c>
      <c r="G215" s="32">
        <v>1022</v>
      </c>
      <c r="H215" s="37">
        <v>1055</v>
      </c>
      <c r="I215" s="32">
        <v>1095</v>
      </c>
      <c r="J215" s="32">
        <v>1182</v>
      </c>
      <c r="K215" s="32">
        <v>1016</v>
      </c>
      <c r="L215" s="32">
        <v>1297</v>
      </c>
      <c r="M215" s="31">
        <v>1397</v>
      </c>
      <c r="N215" s="12">
        <f t="shared" ca="1" si="31"/>
        <v>4892</v>
      </c>
      <c r="O215" s="53">
        <f t="shared" ca="1" si="41"/>
        <v>6.0080565926508157E-2</v>
      </c>
      <c r="P215" s="49">
        <f t="shared" ca="1" si="38"/>
        <v>0.26960257787325459</v>
      </c>
      <c r="Q215" s="44">
        <f t="shared" ca="1" si="38"/>
        <v>-5.8708414872798431E-3</v>
      </c>
      <c r="R215" s="44">
        <f t="shared" ca="1" si="38"/>
        <v>0.22938388625592418</v>
      </c>
      <c r="S215" s="44">
        <f t="shared" ca="1" si="38"/>
        <v>0.27579908675799086</v>
      </c>
      <c r="T215" s="51">
        <f t="shared" ca="1" si="39"/>
        <v>0.19229831830368024</v>
      </c>
      <c r="U215" s="9"/>
      <c r="V215" s="14"/>
    </row>
    <row r="216" spans="1:22" x14ac:dyDescent="0.25">
      <c r="A216" t="s">
        <v>445</v>
      </c>
      <c r="C216" s="60" t="s">
        <v>191</v>
      </c>
      <c r="D216" s="6" t="s">
        <v>197</v>
      </c>
      <c r="E216" s="31">
        <v>421</v>
      </c>
      <c r="F216" s="32">
        <v>482</v>
      </c>
      <c r="G216" s="32">
        <v>481</v>
      </c>
      <c r="H216" s="37">
        <v>435</v>
      </c>
      <c r="I216" s="32">
        <v>375</v>
      </c>
      <c r="J216" s="32">
        <v>360</v>
      </c>
      <c r="K216" s="32">
        <v>378</v>
      </c>
      <c r="L216" s="32">
        <v>333</v>
      </c>
      <c r="M216" s="31">
        <v>277</v>
      </c>
      <c r="N216" s="12">
        <f t="shared" ca="1" si="31"/>
        <v>1348</v>
      </c>
      <c r="O216" s="53">
        <f t="shared" ca="1" si="41"/>
        <v>1.655531538612694E-2</v>
      </c>
      <c r="P216" s="49">
        <f t="shared" ca="1" si="38"/>
        <v>-0.25311203319502074</v>
      </c>
      <c r="Q216" s="44">
        <f t="shared" ca="1" si="38"/>
        <v>-0.21413721413721415</v>
      </c>
      <c r="R216" s="44">
        <f t="shared" ca="1" si="38"/>
        <v>-0.23448275862068965</v>
      </c>
      <c r="S216" s="44">
        <f t="shared" ca="1" si="38"/>
        <v>-0.26133333333333331</v>
      </c>
      <c r="T216" s="51">
        <f t="shared" ca="1" si="39"/>
        <v>-0.23970671178793007</v>
      </c>
      <c r="U216" s="9"/>
      <c r="V216" s="14"/>
    </row>
    <row r="217" spans="1:22" x14ac:dyDescent="0.25">
      <c r="A217" t="s">
        <v>446</v>
      </c>
      <c r="C217" s="60" t="s">
        <v>191</v>
      </c>
      <c r="D217" s="6" t="s">
        <v>198</v>
      </c>
      <c r="E217" s="31">
        <v>3760</v>
      </c>
      <c r="F217" s="32">
        <v>3677</v>
      </c>
      <c r="G217" s="32">
        <v>3423</v>
      </c>
      <c r="H217" s="37">
        <v>4031</v>
      </c>
      <c r="I217" s="32">
        <v>4159</v>
      </c>
      <c r="J217" s="32">
        <v>4215</v>
      </c>
      <c r="K217" s="32">
        <v>3911</v>
      </c>
      <c r="L217" s="32">
        <v>4901</v>
      </c>
      <c r="M217" s="31">
        <v>5277</v>
      </c>
      <c r="N217" s="12">
        <f t="shared" ca="1" si="31"/>
        <v>18304</v>
      </c>
      <c r="O217" s="53">
        <f t="shared" ca="1" si="41"/>
        <v>0.22479858518372961</v>
      </c>
      <c r="P217" s="49">
        <f t="shared" ca="1" si="38"/>
        <v>0.14631493064998641</v>
      </c>
      <c r="Q217" s="44">
        <f t="shared" ca="1" si="38"/>
        <v>0.14256500146070697</v>
      </c>
      <c r="R217" s="44">
        <f t="shared" ca="1" si="38"/>
        <v>0.21582733812949639</v>
      </c>
      <c r="S217" s="44">
        <f t="shared" ca="1" si="38"/>
        <v>0.26881461889877373</v>
      </c>
      <c r="T217" s="51">
        <f t="shared" ca="1" si="39"/>
        <v>0.19712230215827339</v>
      </c>
      <c r="U217" s="9"/>
      <c r="V217" s="14"/>
    </row>
    <row r="218" spans="1:22" x14ac:dyDescent="0.25">
      <c r="A218" t="s">
        <v>447</v>
      </c>
      <c r="C218" s="60" t="s">
        <v>191</v>
      </c>
      <c r="D218" s="6" t="s">
        <v>199</v>
      </c>
      <c r="E218" s="31">
        <v>238</v>
      </c>
      <c r="F218" s="32">
        <v>240</v>
      </c>
      <c r="G218" s="32">
        <v>188</v>
      </c>
      <c r="H218" s="37">
        <v>210</v>
      </c>
      <c r="I218" s="32">
        <v>196</v>
      </c>
      <c r="J218" s="32">
        <v>224</v>
      </c>
      <c r="K218" s="32">
        <v>228</v>
      </c>
      <c r="L218" s="32">
        <v>182</v>
      </c>
      <c r="M218" s="31">
        <v>204</v>
      </c>
      <c r="N218" s="12">
        <f t="shared" ca="1" si="31"/>
        <v>838</v>
      </c>
      <c r="O218" s="53">
        <f t="shared" ca="1" si="41"/>
        <v>1.0291805855767342E-2</v>
      </c>
      <c r="P218" s="49">
        <f t="shared" ca="1" si="38"/>
        <v>-6.6666666666666666E-2</v>
      </c>
      <c r="Q218" s="44">
        <f t="shared" ca="1" si="38"/>
        <v>0.21276595744680851</v>
      </c>
      <c r="R218" s="44">
        <f t="shared" ca="1" si="38"/>
        <v>-0.13333333333333333</v>
      </c>
      <c r="S218" s="44">
        <f t="shared" ca="1" si="38"/>
        <v>4.0816326530612242E-2</v>
      </c>
      <c r="T218" s="51">
        <f t="shared" ca="1" si="39"/>
        <v>4.7961630695443642E-3</v>
      </c>
      <c r="U218" s="9"/>
      <c r="V218" s="14"/>
    </row>
    <row r="219" spans="1:22" x14ac:dyDescent="0.25">
      <c r="A219" t="s">
        <v>448</v>
      </c>
      <c r="C219" s="60" t="s">
        <v>191</v>
      </c>
      <c r="D219" s="6" t="s">
        <v>200</v>
      </c>
      <c r="E219" s="31">
        <v>2310</v>
      </c>
      <c r="F219" s="32">
        <v>2528</v>
      </c>
      <c r="G219" s="32">
        <v>2449</v>
      </c>
      <c r="H219" s="37">
        <v>2893</v>
      </c>
      <c r="I219" s="32">
        <v>2723</v>
      </c>
      <c r="J219" s="32">
        <v>2998</v>
      </c>
      <c r="K219" s="32">
        <v>2621</v>
      </c>
      <c r="L219" s="32">
        <v>3293</v>
      </c>
      <c r="M219" s="31">
        <v>3521</v>
      </c>
      <c r="N219" s="12">
        <f t="shared" ca="1" si="31"/>
        <v>12433</v>
      </c>
      <c r="O219" s="53">
        <f t="shared" ca="1" si="41"/>
        <v>0.15269453723717824</v>
      </c>
      <c r="P219" s="49">
        <f t="shared" ca="1" si="38"/>
        <v>0.18591772151898733</v>
      </c>
      <c r="Q219" s="44">
        <f t="shared" ca="1" si="38"/>
        <v>7.0232748060432823E-2</v>
      </c>
      <c r="R219" s="44">
        <f t="shared" ca="1" si="38"/>
        <v>0.13826477704804702</v>
      </c>
      <c r="S219" s="44">
        <f t="shared" ca="1" si="38"/>
        <v>0.29305912596401029</v>
      </c>
      <c r="T219" s="51">
        <f t="shared" ca="1" si="39"/>
        <v>0.17369961295194941</v>
      </c>
      <c r="U219" s="9"/>
      <c r="V219" s="14"/>
    </row>
    <row r="220" spans="1:22" ht="16.5" thickBot="1" x14ac:dyDescent="0.3">
      <c r="A220" t="s">
        <v>546</v>
      </c>
      <c r="C220" s="60" t="s">
        <v>191</v>
      </c>
      <c r="D220" s="6" t="s">
        <v>515</v>
      </c>
      <c r="E220" s="31">
        <v>1751</v>
      </c>
      <c r="F220" s="32">
        <v>1845</v>
      </c>
      <c r="G220" s="32">
        <v>1724</v>
      </c>
      <c r="H220" s="37">
        <v>2108</v>
      </c>
      <c r="I220" s="32">
        <v>2544</v>
      </c>
      <c r="J220" s="32">
        <v>2844</v>
      </c>
      <c r="K220" s="32">
        <v>2404</v>
      </c>
      <c r="L220" s="32">
        <v>2963</v>
      </c>
      <c r="M220" s="31">
        <v>3509</v>
      </c>
      <c r="N220" s="12">
        <f t="shared" ca="1" si="31"/>
        <v>11720</v>
      </c>
      <c r="O220" s="53">
        <f t="shared" ca="1" si="41"/>
        <v>0.1439379052859108</v>
      </c>
      <c r="P220" s="49">
        <f t="shared" ca="1" si="38"/>
        <v>0.54146341463414638</v>
      </c>
      <c r="Q220" s="44">
        <f t="shared" ca="1" si="38"/>
        <v>0.39443155452436196</v>
      </c>
      <c r="R220" s="44">
        <f t="shared" ca="1" si="38"/>
        <v>0.40559772296015179</v>
      </c>
      <c r="S220" s="44">
        <f t="shared" ca="1" si="38"/>
        <v>0.3793238993710692</v>
      </c>
      <c r="T220" s="51">
        <f t="shared" ca="1" si="39"/>
        <v>0.42561732149373555</v>
      </c>
      <c r="U220" s="9"/>
      <c r="V220" s="14"/>
    </row>
    <row r="221" spans="1:22" ht="16.5" thickBot="1" x14ac:dyDescent="0.3">
      <c r="A221" t="s">
        <v>449</v>
      </c>
      <c r="C221" s="61" t="s">
        <v>191</v>
      </c>
      <c r="D221" s="117" t="s">
        <v>33</v>
      </c>
      <c r="E221" s="118">
        <v>16649</v>
      </c>
      <c r="F221" s="119">
        <f>SUBTOTAL(9,F211:F220)</f>
        <v>17326</v>
      </c>
      <c r="G221" s="120">
        <v>16370</v>
      </c>
      <c r="H221" s="121">
        <f t="shared" ref="H221:M221" si="42">SUBTOTAL(9,H211:H220)</f>
        <v>18855</v>
      </c>
      <c r="I221" s="122">
        <f t="shared" si="42"/>
        <v>19077</v>
      </c>
      <c r="J221" s="122">
        <f t="shared" si="42"/>
        <v>19757</v>
      </c>
      <c r="K221" s="122">
        <f t="shared" si="42"/>
        <v>18143</v>
      </c>
      <c r="L221" s="122">
        <f t="shared" si="42"/>
        <v>21130</v>
      </c>
      <c r="M221" s="118">
        <f t="shared" si="42"/>
        <v>22394</v>
      </c>
      <c r="N221" s="123">
        <f t="shared" ca="1" si="31"/>
        <v>81424</v>
      </c>
      <c r="O221" s="92">
        <f ca="1">SUM(N221/$N$274)</f>
        <v>1.4214413775886961E-2</v>
      </c>
      <c r="P221" s="124">
        <f t="shared" ca="1" si="38"/>
        <v>0.14030936165300703</v>
      </c>
      <c r="Q221" s="91">
        <f t="shared" ca="1" si="38"/>
        <v>0.10830788026878437</v>
      </c>
      <c r="R221" s="91">
        <f t="shared" ca="1" si="38"/>
        <v>0.12065765049058605</v>
      </c>
      <c r="S221" s="91">
        <f t="shared" ca="1" si="38"/>
        <v>0.17387429889395609</v>
      </c>
      <c r="T221" s="124">
        <f t="shared" ca="1" si="39"/>
        <v>0.13676216004914279</v>
      </c>
      <c r="U221" s="9"/>
      <c r="V221" s="14"/>
    </row>
    <row r="222" spans="1:22" x14ac:dyDescent="0.25">
      <c r="A222" t="s">
        <v>450</v>
      </c>
      <c r="C222" s="60" t="s">
        <v>201</v>
      </c>
      <c r="D222" s="6" t="s">
        <v>202</v>
      </c>
      <c r="E222" s="31">
        <v>3753</v>
      </c>
      <c r="F222" s="32">
        <v>3927</v>
      </c>
      <c r="G222" s="32">
        <v>4056</v>
      </c>
      <c r="H222" s="37">
        <v>4547</v>
      </c>
      <c r="I222" s="32">
        <v>3781</v>
      </c>
      <c r="J222" s="32">
        <v>3940</v>
      </c>
      <c r="K222" s="32">
        <v>3903</v>
      </c>
      <c r="L222" s="32">
        <v>3855</v>
      </c>
      <c r="M222" s="31">
        <v>3771</v>
      </c>
      <c r="N222" s="12">
        <f t="shared" ca="1" si="31"/>
        <v>15469</v>
      </c>
      <c r="O222" s="53">
        <f t="shared" ref="O222:O231" ca="1" si="43">SUM(N222/$N$232)</f>
        <v>7.7913770524831269E-2</v>
      </c>
      <c r="P222" s="49">
        <f t="shared" ca="1" si="38"/>
        <v>3.3104150751209573E-3</v>
      </c>
      <c r="Q222" s="44">
        <f t="shared" ca="1" si="38"/>
        <v>-3.7721893491124259E-2</v>
      </c>
      <c r="R222" s="44">
        <f t="shared" ca="1" si="38"/>
        <v>-0.1521882559929624</v>
      </c>
      <c r="S222" s="44">
        <f t="shared" ca="1" si="38"/>
        <v>-2.6448029621793175E-3</v>
      </c>
      <c r="T222" s="51">
        <f t="shared" ca="1" si="39"/>
        <v>-5.1621605051805533E-2</v>
      </c>
      <c r="U222" s="9"/>
      <c r="V222" s="14"/>
    </row>
    <row r="223" spans="1:22" x14ac:dyDescent="0.25">
      <c r="A223" t="s">
        <v>451</v>
      </c>
      <c r="C223" s="60" t="s">
        <v>201</v>
      </c>
      <c r="D223" s="21" t="s">
        <v>203</v>
      </c>
      <c r="E223" s="31">
        <v>10618</v>
      </c>
      <c r="F223" s="32">
        <v>11800</v>
      </c>
      <c r="G223" s="32">
        <v>11162</v>
      </c>
      <c r="H223" s="37">
        <v>11984</v>
      </c>
      <c r="I223" s="32">
        <v>10854</v>
      </c>
      <c r="J223" s="32">
        <v>11058</v>
      </c>
      <c r="K223" s="32">
        <v>10731</v>
      </c>
      <c r="L223" s="32">
        <v>10995</v>
      </c>
      <c r="M223" s="31">
        <v>10531</v>
      </c>
      <c r="N223" s="12">
        <f t="shared" ca="1" si="31"/>
        <v>43315</v>
      </c>
      <c r="O223" s="53">
        <f t="shared" ca="1" si="43"/>
        <v>0.21816762365266446</v>
      </c>
      <c r="P223" s="49">
        <f t="shared" ca="1" si="38"/>
        <v>-6.2881355932203384E-2</v>
      </c>
      <c r="Q223" s="44">
        <f t="shared" ca="1" si="38"/>
        <v>-3.8613151764916684E-2</v>
      </c>
      <c r="R223" s="44">
        <f t="shared" ca="1" si="38"/>
        <v>-8.2526702269692928E-2</v>
      </c>
      <c r="S223" s="44">
        <f t="shared" ca="1" si="38"/>
        <v>-2.9758614335728763E-2</v>
      </c>
      <c r="T223" s="51">
        <f t="shared" ca="1" si="39"/>
        <v>-5.4257641921397377E-2</v>
      </c>
      <c r="U223" s="9"/>
      <c r="V223" s="14"/>
    </row>
    <row r="224" spans="1:22" x14ac:dyDescent="0.25">
      <c r="A224" t="s">
        <v>452</v>
      </c>
      <c r="C224" s="60" t="s">
        <v>201</v>
      </c>
      <c r="D224" s="6" t="s">
        <v>204</v>
      </c>
      <c r="E224" s="31">
        <v>2562</v>
      </c>
      <c r="F224" s="32">
        <v>2788</v>
      </c>
      <c r="G224" s="32">
        <v>2642</v>
      </c>
      <c r="H224" s="37">
        <v>2621</v>
      </c>
      <c r="I224" s="32">
        <v>2563</v>
      </c>
      <c r="J224" s="32">
        <v>2648</v>
      </c>
      <c r="K224" s="32">
        <v>2367</v>
      </c>
      <c r="L224" s="32">
        <v>2443</v>
      </c>
      <c r="M224" s="31">
        <v>2422</v>
      </c>
      <c r="N224" s="12">
        <f t="shared" ca="1" si="31"/>
        <v>9880</v>
      </c>
      <c r="O224" s="53">
        <f t="shared" ca="1" si="43"/>
        <v>4.9763271884758736E-2</v>
      </c>
      <c r="P224" s="49">
        <f t="shared" ca="1" si="38"/>
        <v>-5.0215208034433287E-2</v>
      </c>
      <c r="Q224" s="44">
        <f t="shared" ca="1" si="38"/>
        <v>-0.10408781226343679</v>
      </c>
      <c r="R224" s="44">
        <f t="shared" ca="1" si="38"/>
        <v>-6.7913010301411669E-2</v>
      </c>
      <c r="S224" s="44">
        <f t="shared" ca="1" si="38"/>
        <v>-5.5013655872024968E-2</v>
      </c>
      <c r="T224" s="51">
        <f t="shared" ca="1" si="39"/>
        <v>-6.9153947616355751E-2</v>
      </c>
      <c r="U224" s="9"/>
      <c r="V224" s="14"/>
    </row>
    <row r="225" spans="1:22" x14ac:dyDescent="0.25">
      <c r="A225" t="s">
        <v>453</v>
      </c>
      <c r="C225" s="60" t="s">
        <v>201</v>
      </c>
      <c r="D225" s="6" t="s">
        <v>205</v>
      </c>
      <c r="E225" s="31">
        <v>7023</v>
      </c>
      <c r="F225" s="32">
        <v>7989</v>
      </c>
      <c r="G225" s="32">
        <v>7565</v>
      </c>
      <c r="H225" s="37">
        <v>8635</v>
      </c>
      <c r="I225" s="32">
        <v>7629</v>
      </c>
      <c r="J225" s="32">
        <v>7837</v>
      </c>
      <c r="K225" s="32">
        <v>6740</v>
      </c>
      <c r="L225" s="32">
        <v>7426</v>
      </c>
      <c r="M225" s="31">
        <v>7028</v>
      </c>
      <c r="N225" s="12">
        <f t="shared" ca="1" si="31"/>
        <v>29031</v>
      </c>
      <c r="O225" s="53">
        <f t="shared" ca="1" si="43"/>
        <v>0.1462224236929586</v>
      </c>
      <c r="P225" s="49">
        <f t="shared" ca="1" si="38"/>
        <v>-1.9026160971335585E-2</v>
      </c>
      <c r="Q225" s="44">
        <f t="shared" ca="1" si="38"/>
        <v>-0.10905485789821547</v>
      </c>
      <c r="R225" s="44">
        <f t="shared" ca="1" si="38"/>
        <v>-0.140011580775912</v>
      </c>
      <c r="S225" s="44">
        <f t="shared" ca="1" si="38"/>
        <v>-7.8778345785817272E-2</v>
      </c>
      <c r="T225" s="51">
        <f t="shared" ca="1" si="39"/>
        <v>-8.75919290967377E-2</v>
      </c>
      <c r="U225" s="9"/>
      <c r="V225" s="14"/>
    </row>
    <row r="226" spans="1:22" x14ac:dyDescent="0.25">
      <c r="A226" t="s">
        <v>454</v>
      </c>
      <c r="C226" s="60" t="s">
        <v>201</v>
      </c>
      <c r="D226" s="6" t="s">
        <v>206</v>
      </c>
      <c r="E226" s="31">
        <v>1505</v>
      </c>
      <c r="F226" s="32">
        <v>1634</v>
      </c>
      <c r="G226" s="32">
        <v>1518</v>
      </c>
      <c r="H226" s="37">
        <v>1551</v>
      </c>
      <c r="I226" s="32">
        <v>1432</v>
      </c>
      <c r="J226" s="32">
        <v>1577</v>
      </c>
      <c r="K226" s="32">
        <v>1340</v>
      </c>
      <c r="L226" s="32">
        <v>1363</v>
      </c>
      <c r="M226" s="31">
        <v>1281</v>
      </c>
      <c r="N226" s="12">
        <f t="shared" ca="1" si="31"/>
        <v>5561</v>
      </c>
      <c r="O226" s="53">
        <f t="shared" ca="1" si="43"/>
        <v>2.8009469124609651E-2</v>
      </c>
      <c r="P226" s="49">
        <f t="shared" ca="1" si="38"/>
        <v>-3.4883720930232558E-2</v>
      </c>
      <c r="Q226" s="44">
        <f t="shared" ca="1" si="38"/>
        <v>-0.11725955204216074</v>
      </c>
      <c r="R226" s="44">
        <f t="shared" ca="1" si="38"/>
        <v>-0.12121212121212122</v>
      </c>
      <c r="S226" s="44">
        <f t="shared" ca="1" si="38"/>
        <v>-0.10544692737430168</v>
      </c>
      <c r="T226" s="51">
        <f t="shared" ca="1" si="39"/>
        <v>-9.3561532192339036E-2</v>
      </c>
      <c r="U226" s="9"/>
      <c r="V226" s="14"/>
    </row>
    <row r="227" spans="1:22" x14ac:dyDescent="0.25">
      <c r="A227" t="s">
        <v>455</v>
      </c>
      <c r="C227" s="60" t="s">
        <v>201</v>
      </c>
      <c r="D227" s="6" t="s">
        <v>207</v>
      </c>
      <c r="E227" s="31">
        <v>2258</v>
      </c>
      <c r="F227" s="32">
        <v>2414</v>
      </c>
      <c r="G227" s="32">
        <v>2314</v>
      </c>
      <c r="H227" s="37">
        <v>3043</v>
      </c>
      <c r="I227" s="32">
        <v>2619</v>
      </c>
      <c r="J227" s="32">
        <v>2591</v>
      </c>
      <c r="K227" s="32">
        <v>2390</v>
      </c>
      <c r="L227" s="32">
        <v>2776</v>
      </c>
      <c r="M227" s="31">
        <v>2448</v>
      </c>
      <c r="N227" s="12">
        <f t="shared" ca="1" si="31"/>
        <v>10205</v>
      </c>
      <c r="O227" s="53">
        <f t="shared" ca="1" si="43"/>
        <v>5.1400221617810014E-2</v>
      </c>
      <c r="P227" s="49">
        <f t="shared" ca="1" si="38"/>
        <v>7.3322286661143335E-2</v>
      </c>
      <c r="Q227" s="44">
        <f t="shared" ca="1" si="38"/>
        <v>3.2843560933448576E-2</v>
      </c>
      <c r="R227" s="44">
        <f t="shared" ca="1" si="38"/>
        <v>-8.774235951363786E-2</v>
      </c>
      <c r="S227" s="44">
        <f t="shared" ca="1" si="38"/>
        <v>-6.5292096219931275E-2</v>
      </c>
      <c r="T227" s="51">
        <f t="shared" ca="1" si="39"/>
        <v>-1.7805582290664101E-2</v>
      </c>
      <c r="U227" s="9"/>
      <c r="V227" s="14"/>
    </row>
    <row r="228" spans="1:22" x14ac:dyDescent="0.25">
      <c r="A228" t="s">
        <v>456</v>
      </c>
      <c r="C228" s="60" t="s">
        <v>201</v>
      </c>
      <c r="D228" s="6" t="s">
        <v>208</v>
      </c>
      <c r="E228" s="31">
        <v>2886</v>
      </c>
      <c r="F228" s="32">
        <v>3079</v>
      </c>
      <c r="G228" s="32">
        <v>2795</v>
      </c>
      <c r="H228" s="37">
        <v>2996</v>
      </c>
      <c r="I228" s="32">
        <v>2808</v>
      </c>
      <c r="J228" s="32">
        <v>3112</v>
      </c>
      <c r="K228" s="32">
        <v>2800</v>
      </c>
      <c r="L228" s="32">
        <v>2959</v>
      </c>
      <c r="M228" s="31">
        <v>2916</v>
      </c>
      <c r="N228" s="12">
        <f t="shared" ca="1" si="31"/>
        <v>11787</v>
      </c>
      <c r="O228" s="53">
        <f t="shared" ca="1" si="43"/>
        <v>5.9368389241462677E-2</v>
      </c>
      <c r="P228" s="49">
        <f t="shared" ca="1" si="38"/>
        <v>1.071776550828191E-2</v>
      </c>
      <c r="Q228" s="44">
        <f t="shared" ca="1" si="38"/>
        <v>1.7889087656529517E-3</v>
      </c>
      <c r="R228" s="44">
        <f t="shared" ca="1" si="38"/>
        <v>-1.2349799732977304E-2</v>
      </c>
      <c r="S228" s="44">
        <f t="shared" ca="1" si="38"/>
        <v>3.8461538461538464E-2</v>
      </c>
      <c r="T228" s="51">
        <f t="shared" ca="1" si="39"/>
        <v>9.3337900325398179E-3</v>
      </c>
      <c r="U228" s="9"/>
      <c r="V228" s="14"/>
    </row>
    <row r="229" spans="1:22" x14ac:dyDescent="0.25">
      <c r="A229" t="s">
        <v>457</v>
      </c>
      <c r="C229" s="60" t="s">
        <v>201</v>
      </c>
      <c r="D229" s="6" t="s">
        <v>209</v>
      </c>
      <c r="E229" s="31">
        <v>2580</v>
      </c>
      <c r="F229" s="32">
        <v>2641</v>
      </c>
      <c r="G229" s="32">
        <v>2564</v>
      </c>
      <c r="H229" s="37">
        <v>2777</v>
      </c>
      <c r="I229" s="32">
        <v>2747</v>
      </c>
      <c r="J229" s="32">
        <v>2782</v>
      </c>
      <c r="K229" s="32">
        <v>2919</v>
      </c>
      <c r="L229" s="32">
        <v>3206</v>
      </c>
      <c r="M229" s="31">
        <v>3227</v>
      </c>
      <c r="N229" s="12">
        <f t="shared" ca="1" si="31"/>
        <v>12134</v>
      </c>
      <c r="O229" s="53">
        <f t="shared" ca="1" si="43"/>
        <v>6.1116147879520501E-2</v>
      </c>
      <c r="P229" s="49">
        <f t="shared" ca="1" si="38"/>
        <v>5.3388867853085956E-2</v>
      </c>
      <c r="Q229" s="44">
        <f t="shared" ca="1" si="38"/>
        <v>0.13845553822152887</v>
      </c>
      <c r="R229" s="44">
        <f t="shared" ca="1" si="38"/>
        <v>0.15448325531148721</v>
      </c>
      <c r="S229" s="44">
        <f t="shared" ca="1" si="38"/>
        <v>0.17473607571896616</v>
      </c>
      <c r="T229" s="51">
        <f t="shared" ca="1" si="39"/>
        <v>0.13095349053965888</v>
      </c>
      <c r="U229" s="9"/>
      <c r="V229" s="14"/>
    </row>
    <row r="230" spans="1:22" x14ac:dyDescent="0.25">
      <c r="A230" t="s">
        <v>458</v>
      </c>
      <c r="C230" s="60" t="s">
        <v>201</v>
      </c>
      <c r="D230" s="6" t="s">
        <v>89</v>
      </c>
      <c r="E230" s="31">
        <v>10100</v>
      </c>
      <c r="F230" s="32">
        <v>10610</v>
      </c>
      <c r="G230" s="32">
        <v>9613</v>
      </c>
      <c r="H230" s="37">
        <v>10423</v>
      </c>
      <c r="I230" s="32">
        <v>9524</v>
      </c>
      <c r="J230" s="32">
        <v>9676</v>
      </c>
      <c r="K230" s="32">
        <v>8790</v>
      </c>
      <c r="L230" s="32">
        <v>9651</v>
      </c>
      <c r="M230" s="31">
        <v>8980</v>
      </c>
      <c r="N230" s="12">
        <f t="shared" ca="1" si="31"/>
        <v>37097</v>
      </c>
      <c r="O230" s="53">
        <f t="shared" ca="1" si="43"/>
        <v>0.18684899768308652</v>
      </c>
      <c r="P230" s="49">
        <f t="shared" ca="1" si="38"/>
        <v>-8.8030160226201692E-2</v>
      </c>
      <c r="Q230" s="44">
        <f t="shared" ca="1" si="38"/>
        <v>-8.5613232081556231E-2</v>
      </c>
      <c r="R230" s="44">
        <f t="shared" ca="1" si="38"/>
        <v>-7.4066967283891394E-2</v>
      </c>
      <c r="S230" s="44">
        <f t="shared" ca="1" si="38"/>
        <v>-5.7118857622847546E-2</v>
      </c>
      <c r="T230" s="51">
        <f t="shared" ca="1" si="39"/>
        <v>-7.649987552900174E-2</v>
      </c>
      <c r="U230" s="9"/>
      <c r="V230" s="14"/>
    </row>
    <row r="231" spans="1:22" ht="16.5" thickBot="1" x14ac:dyDescent="0.3">
      <c r="A231" t="s">
        <v>547</v>
      </c>
      <c r="C231" s="60" t="s">
        <v>201</v>
      </c>
      <c r="D231" s="6" t="s">
        <v>515</v>
      </c>
      <c r="E231" s="31">
        <v>3735</v>
      </c>
      <c r="F231" s="32">
        <v>4149</v>
      </c>
      <c r="G231" s="32">
        <v>3358</v>
      </c>
      <c r="H231" s="37">
        <v>4179</v>
      </c>
      <c r="I231" s="32">
        <v>4886</v>
      </c>
      <c r="J231" s="32">
        <v>5803</v>
      </c>
      <c r="K231" s="32">
        <v>5064</v>
      </c>
      <c r="L231" s="32">
        <v>6252</v>
      </c>
      <c r="M231" s="31">
        <v>6942</v>
      </c>
      <c r="N231" s="12">
        <f t="shared" ca="1" si="31"/>
        <v>24061</v>
      </c>
      <c r="O231" s="53">
        <f t="shared" ca="1" si="43"/>
        <v>0.12118968469829758</v>
      </c>
      <c r="P231" s="49">
        <f t="shared" ca="1" si="38"/>
        <v>0.39865027717522294</v>
      </c>
      <c r="Q231" s="44">
        <f t="shared" ca="1" si="38"/>
        <v>0.50804050029779635</v>
      </c>
      <c r="R231" s="44">
        <f t="shared" ca="1" si="38"/>
        <v>0.49605168700646085</v>
      </c>
      <c r="S231" s="44">
        <f t="shared" ca="1" si="38"/>
        <v>0.42079410560785918</v>
      </c>
      <c r="T231" s="51">
        <f t="shared" ca="1" si="39"/>
        <v>0.45190683079893795</v>
      </c>
      <c r="U231" s="9"/>
      <c r="V231" s="14"/>
    </row>
    <row r="232" spans="1:22" ht="16.5" thickBot="1" x14ac:dyDescent="0.3">
      <c r="A232" t="s">
        <v>459</v>
      </c>
      <c r="C232" s="61" t="s">
        <v>201</v>
      </c>
      <c r="D232" s="117" t="s">
        <v>33</v>
      </c>
      <c r="E232" s="118">
        <v>47020</v>
      </c>
      <c r="F232" s="119">
        <f>SUBTOTAL(9,F222:F231)</f>
        <v>51031</v>
      </c>
      <c r="G232" s="120">
        <v>47587</v>
      </c>
      <c r="H232" s="121">
        <f t="shared" ref="H232:M232" si="44">SUBTOTAL(9,H222:H231)</f>
        <v>52756</v>
      </c>
      <c r="I232" s="122">
        <f t="shared" si="44"/>
        <v>48843</v>
      </c>
      <c r="J232" s="122">
        <f t="shared" si="44"/>
        <v>51024</v>
      </c>
      <c r="K232" s="122">
        <f t="shared" si="44"/>
        <v>47044</v>
      </c>
      <c r="L232" s="122">
        <f t="shared" si="44"/>
        <v>50926</v>
      </c>
      <c r="M232" s="118">
        <f t="shared" si="44"/>
        <v>49546</v>
      </c>
      <c r="N232" s="123">
        <f t="shared" ca="1" si="31"/>
        <v>198540</v>
      </c>
      <c r="O232" s="92">
        <f ca="1">SUM(N232/$N$274)</f>
        <v>3.4659679100321736E-2</v>
      </c>
      <c r="P232" s="124">
        <f t="shared" ca="1" si="38"/>
        <v>-1.3717152319178539E-4</v>
      </c>
      <c r="Q232" s="91">
        <f t="shared" ca="1" si="38"/>
        <v>-1.1410679387227604E-2</v>
      </c>
      <c r="R232" s="91">
        <f t="shared" ca="1" si="38"/>
        <v>-3.4687997573735689E-2</v>
      </c>
      <c r="S232" s="91">
        <f t="shared" ca="1" si="38"/>
        <v>1.4393055299633519E-2</v>
      </c>
      <c r="T232" s="124">
        <f t="shared" ca="1" si="39"/>
        <v>-8.3759121353331641E-3</v>
      </c>
      <c r="U232" s="9"/>
      <c r="V232" s="14"/>
    </row>
    <row r="233" spans="1:22" x14ac:dyDescent="0.25">
      <c r="A233" t="s">
        <v>460</v>
      </c>
      <c r="C233" s="60" t="s">
        <v>210</v>
      </c>
      <c r="D233" s="6" t="s">
        <v>211</v>
      </c>
      <c r="E233" s="31">
        <v>18613</v>
      </c>
      <c r="F233" s="32">
        <v>20467</v>
      </c>
      <c r="G233" s="32">
        <v>22050</v>
      </c>
      <c r="H233" s="37">
        <v>22389</v>
      </c>
      <c r="I233" s="32">
        <v>19367</v>
      </c>
      <c r="J233" s="32">
        <v>20802</v>
      </c>
      <c r="K233" s="32">
        <v>21344</v>
      </c>
      <c r="L233" s="32">
        <v>22859</v>
      </c>
      <c r="M233" s="31">
        <v>19941</v>
      </c>
      <c r="N233" s="12">
        <f t="shared" ca="1" si="31"/>
        <v>84946</v>
      </c>
      <c r="O233" s="53">
        <f ca="1">SUM(N233/$N$236)</f>
        <v>0.43905868002253545</v>
      </c>
      <c r="P233" s="49">
        <f t="shared" ca="1" si="38"/>
        <v>1.6367811599159624E-2</v>
      </c>
      <c r="Q233" s="44">
        <f t="shared" ca="1" si="38"/>
        <v>-3.2018140589569158E-2</v>
      </c>
      <c r="R233" s="44">
        <f t="shared" ca="1" si="38"/>
        <v>2.0992451650364018E-2</v>
      </c>
      <c r="S233" s="44">
        <f t="shared" ca="1" si="38"/>
        <v>2.9638044095626582E-2</v>
      </c>
      <c r="T233" s="51">
        <f t="shared" ca="1" si="39"/>
        <v>7.9859504230299153E-3</v>
      </c>
      <c r="U233" s="9"/>
      <c r="V233" s="14"/>
    </row>
    <row r="234" spans="1:22" x14ac:dyDescent="0.25">
      <c r="A234" t="s">
        <v>548</v>
      </c>
      <c r="C234" s="60" t="s">
        <v>210</v>
      </c>
      <c r="D234" s="6" t="s">
        <v>515</v>
      </c>
      <c r="E234" s="31">
        <v>15100</v>
      </c>
      <c r="F234" s="32">
        <v>17672</v>
      </c>
      <c r="G234" s="32">
        <v>16026</v>
      </c>
      <c r="H234" s="37">
        <v>17247</v>
      </c>
      <c r="I234" s="32">
        <v>16853</v>
      </c>
      <c r="J234" s="32">
        <v>17903</v>
      </c>
      <c r="K234" s="32">
        <v>14834</v>
      </c>
      <c r="L234" s="32">
        <v>17382</v>
      </c>
      <c r="M234" s="31">
        <v>18008</v>
      </c>
      <c r="N234" s="134">
        <f t="shared" ca="1" si="31"/>
        <v>68127</v>
      </c>
      <c r="O234" s="53">
        <f ca="1">SUM(N234/$N$236)</f>
        <v>0.35212665333147258</v>
      </c>
      <c r="P234" s="49">
        <f t="shared" ca="1" si="38"/>
        <v>1.3071525577184247E-2</v>
      </c>
      <c r="Q234" s="44">
        <f t="shared" ca="1" si="38"/>
        <v>-7.4379133907400474E-2</v>
      </c>
      <c r="R234" s="44">
        <f t="shared" ca="1" si="38"/>
        <v>7.8274482518698903E-3</v>
      </c>
      <c r="S234" s="44">
        <f t="shared" ca="1" si="38"/>
        <v>6.8533792203168575E-2</v>
      </c>
      <c r="T234" s="51">
        <f t="shared" ca="1" si="39"/>
        <v>4.8526505206643268E-3</v>
      </c>
      <c r="U234" s="9"/>
      <c r="V234" s="14"/>
    </row>
    <row r="235" spans="1:22" ht="16.5" thickBot="1" x14ac:dyDescent="0.3">
      <c r="A235" t="s">
        <v>461</v>
      </c>
      <c r="C235" s="60" t="s">
        <v>210</v>
      </c>
      <c r="D235" s="6" t="s">
        <v>89</v>
      </c>
      <c r="E235" s="31">
        <v>10254</v>
      </c>
      <c r="F235" s="32">
        <v>10856</v>
      </c>
      <c r="G235" s="32">
        <v>9587</v>
      </c>
      <c r="H235" s="37">
        <v>10427</v>
      </c>
      <c r="I235" s="32">
        <v>10447</v>
      </c>
      <c r="J235" s="32">
        <v>11120</v>
      </c>
      <c r="K235" s="32">
        <v>9836</v>
      </c>
      <c r="L235" s="32">
        <v>10006</v>
      </c>
      <c r="M235" s="31">
        <v>9438</v>
      </c>
      <c r="N235" s="12">
        <f t="shared" ca="1" si="31"/>
        <v>40400</v>
      </c>
      <c r="O235" s="53">
        <f ca="1">SUM(N235/$N$236)</f>
        <v>0.20881466664599194</v>
      </c>
      <c r="P235" s="49">
        <f t="shared" ca="1" si="38"/>
        <v>2.4318349299926309E-2</v>
      </c>
      <c r="Q235" s="44">
        <f t="shared" ca="1" si="38"/>
        <v>2.5972671325753625E-2</v>
      </c>
      <c r="R235" s="44">
        <f t="shared" ca="1" si="38"/>
        <v>-4.037594706051597E-2</v>
      </c>
      <c r="S235" s="44">
        <f t="shared" ca="1" si="38"/>
        <v>-9.6582751029003544E-2</v>
      </c>
      <c r="T235" s="51">
        <f t="shared" ca="1" si="39"/>
        <v>-2.2194254181087687E-2</v>
      </c>
      <c r="U235" s="9"/>
      <c r="V235" s="14"/>
    </row>
    <row r="236" spans="1:22" ht="16.5" thickBot="1" x14ac:dyDescent="0.3">
      <c r="A236" t="s">
        <v>462</v>
      </c>
      <c r="C236" s="61" t="s">
        <v>210</v>
      </c>
      <c r="D236" s="117" t="s">
        <v>33</v>
      </c>
      <c r="E236" s="118">
        <v>43967</v>
      </c>
      <c r="F236" s="119">
        <f>SUBTOTAL(9,F233:F235)</f>
        <v>48995</v>
      </c>
      <c r="G236" s="120">
        <v>47663</v>
      </c>
      <c r="H236" s="121">
        <f t="shared" ref="H236:M236" si="45">SUBTOTAL(9,H233:H235)</f>
        <v>50063</v>
      </c>
      <c r="I236" s="122">
        <f t="shared" si="45"/>
        <v>46667</v>
      </c>
      <c r="J236" s="122">
        <f t="shared" si="45"/>
        <v>49825</v>
      </c>
      <c r="K236" s="122">
        <f t="shared" si="45"/>
        <v>46014</v>
      </c>
      <c r="L236" s="122">
        <f t="shared" si="45"/>
        <v>50247</v>
      </c>
      <c r="M236" s="118">
        <f t="shared" si="45"/>
        <v>47387</v>
      </c>
      <c r="N236" s="123">
        <f t="shared" ref="N236" ca="1" si="46">SUM(OFFSET(N236,0,-4,1,4))</f>
        <v>193473</v>
      </c>
      <c r="O236" s="92">
        <f ca="1">SUM(N236/$N$274)</f>
        <v>3.3775118840417791E-2</v>
      </c>
      <c r="P236" s="124">
        <f t="shared" ca="1" si="38"/>
        <v>1.6940504133074803E-2</v>
      </c>
      <c r="Q236" s="91">
        <f t="shared" ca="1" si="38"/>
        <v>-3.4597066907244615E-2</v>
      </c>
      <c r="R236" s="91">
        <f t="shared" ca="1" si="38"/>
        <v>3.6753690350158799E-3</v>
      </c>
      <c r="S236" s="91">
        <f t="shared" ca="1" si="38"/>
        <v>1.5428461225276963E-2</v>
      </c>
      <c r="T236" s="124">
        <f t="shared" ca="1" si="39"/>
        <v>4.3953089126522844E-4</v>
      </c>
      <c r="U236" s="9"/>
      <c r="V236" s="14"/>
    </row>
    <row r="237" spans="1:22" x14ac:dyDescent="0.25">
      <c r="A237" t="s">
        <v>463</v>
      </c>
      <c r="C237" s="60" t="s">
        <v>212</v>
      </c>
      <c r="D237" s="6" t="s">
        <v>213</v>
      </c>
      <c r="E237" s="31">
        <v>2762</v>
      </c>
      <c r="F237" s="32">
        <v>3056</v>
      </c>
      <c r="G237" s="32">
        <v>2466</v>
      </c>
      <c r="H237" s="37">
        <v>2767</v>
      </c>
      <c r="I237" s="32">
        <v>2784</v>
      </c>
      <c r="J237" s="32">
        <v>2886</v>
      </c>
      <c r="K237" s="32">
        <v>2324</v>
      </c>
      <c r="L237" s="32">
        <v>2717</v>
      </c>
      <c r="M237" s="31">
        <v>2541</v>
      </c>
      <c r="N237" s="12">
        <f t="shared" ca="1" si="31"/>
        <v>10468</v>
      </c>
      <c r="O237" s="53">
        <f t="shared" ref="O237:O246" ca="1" si="47">SUM(N237/$N$247)</f>
        <v>3.7939357915872336E-2</v>
      </c>
      <c r="P237" s="49">
        <f t="shared" ca="1" si="38"/>
        <v>-5.5628272251308904E-2</v>
      </c>
      <c r="Q237" s="44">
        <f t="shared" ca="1" si="38"/>
        <v>-5.7583130575831303E-2</v>
      </c>
      <c r="R237" s="44">
        <f t="shared" ca="1" si="38"/>
        <v>-1.8070112034694615E-2</v>
      </c>
      <c r="S237" s="44">
        <f t="shared" ca="1" si="38"/>
        <v>-8.7284482758620691E-2</v>
      </c>
      <c r="T237" s="51">
        <f t="shared" ca="1" si="39"/>
        <v>-5.4637406303621419E-2</v>
      </c>
      <c r="U237" s="9"/>
      <c r="V237" s="14"/>
    </row>
    <row r="238" spans="1:22" x14ac:dyDescent="0.25">
      <c r="A238" t="s">
        <v>464</v>
      </c>
      <c r="C238" s="60" t="s">
        <v>212</v>
      </c>
      <c r="D238" s="6" t="s">
        <v>214</v>
      </c>
      <c r="E238" s="31">
        <v>1501</v>
      </c>
      <c r="F238" s="32">
        <v>1643</v>
      </c>
      <c r="G238" s="32">
        <v>1493</v>
      </c>
      <c r="H238" s="37">
        <v>1668</v>
      </c>
      <c r="I238" s="32">
        <v>1577</v>
      </c>
      <c r="J238" s="32">
        <v>1617</v>
      </c>
      <c r="K238" s="32">
        <v>1562</v>
      </c>
      <c r="L238" s="32">
        <v>1696</v>
      </c>
      <c r="M238" s="31">
        <v>1681</v>
      </c>
      <c r="N238" s="12">
        <f t="shared" ca="1" si="31"/>
        <v>6556</v>
      </c>
      <c r="O238" s="53">
        <f t="shared" ca="1" si="47"/>
        <v>2.3761026986669761E-2</v>
      </c>
      <c r="P238" s="49">
        <f t="shared" ca="1" si="38"/>
        <v>-1.5824710894704809E-2</v>
      </c>
      <c r="Q238" s="44">
        <f t="shared" ca="1" si="38"/>
        <v>4.6215673141326186E-2</v>
      </c>
      <c r="R238" s="44">
        <f t="shared" ca="1" si="38"/>
        <v>1.6786570743405275E-2</v>
      </c>
      <c r="S238" s="44">
        <f t="shared" ca="1" si="38"/>
        <v>6.5948002536461631E-2</v>
      </c>
      <c r="T238" s="51">
        <f t="shared" ca="1" si="39"/>
        <v>2.7425168468892022E-2</v>
      </c>
      <c r="U238" s="9"/>
      <c r="V238" s="14"/>
    </row>
    <row r="239" spans="1:22" x14ac:dyDescent="0.25">
      <c r="A239" t="s">
        <v>465</v>
      </c>
      <c r="C239" s="60" t="s">
        <v>212</v>
      </c>
      <c r="D239" s="6" t="s">
        <v>215</v>
      </c>
      <c r="E239" s="1">
        <v>26397</v>
      </c>
      <c r="F239" s="32">
        <v>28757</v>
      </c>
      <c r="G239" s="32">
        <v>23795</v>
      </c>
      <c r="H239" s="37">
        <v>28192</v>
      </c>
      <c r="I239" s="32">
        <v>25170</v>
      </c>
      <c r="J239" s="32">
        <v>26323</v>
      </c>
      <c r="K239" s="32">
        <v>22224</v>
      </c>
      <c r="L239" s="32">
        <v>26548</v>
      </c>
      <c r="M239" s="1">
        <v>23938</v>
      </c>
      <c r="N239" s="12">
        <f t="shared" ca="1" si="31"/>
        <v>99033</v>
      </c>
      <c r="O239" s="53">
        <f t="shared" ca="1" si="47"/>
        <v>0.35892705698152322</v>
      </c>
      <c r="P239" s="49">
        <f t="shared" ref="P239:S274" ca="1" si="48">IFERROR(SUM(OFFSET(P239,0,-6)-OFFSET(P239,0,-10))/OFFSET(P239,0,-10),"-")</f>
        <v>-8.4640261501547451E-2</v>
      </c>
      <c r="Q239" s="44">
        <f t="shared" ca="1" si="48"/>
        <v>-6.6022273586888003E-2</v>
      </c>
      <c r="R239" s="44">
        <f t="shared" ca="1" si="48"/>
        <v>-5.8314415437003407E-2</v>
      </c>
      <c r="S239" s="44">
        <f t="shared" ca="1" si="48"/>
        <v>-4.8947159316646803E-2</v>
      </c>
      <c r="T239" s="51">
        <f t="shared" ca="1" si="39"/>
        <v>-6.4967804067450952E-2</v>
      </c>
      <c r="U239" s="9"/>
      <c r="V239" s="14"/>
    </row>
    <row r="240" spans="1:22" x14ac:dyDescent="0.25">
      <c r="A240" t="s">
        <v>466</v>
      </c>
      <c r="C240" s="60" t="s">
        <v>212</v>
      </c>
      <c r="D240" s="6" t="s">
        <v>216</v>
      </c>
      <c r="E240" s="1">
        <v>17405</v>
      </c>
      <c r="F240" s="32">
        <v>18899</v>
      </c>
      <c r="G240" s="32">
        <v>16337</v>
      </c>
      <c r="H240" s="37">
        <v>18638</v>
      </c>
      <c r="I240" s="32">
        <v>17125</v>
      </c>
      <c r="J240" s="32">
        <v>18218</v>
      </c>
      <c r="K240" s="32">
        <v>15599</v>
      </c>
      <c r="L240" s="32">
        <v>17683</v>
      </c>
      <c r="M240" s="1">
        <v>16140</v>
      </c>
      <c r="N240" s="12">
        <f t="shared" ca="1" si="31"/>
        <v>67640</v>
      </c>
      <c r="O240" s="53">
        <f t="shared" ca="1" si="47"/>
        <v>0.24514885072885029</v>
      </c>
      <c r="P240" s="49">
        <f t="shared" ca="1" si="48"/>
        <v>-3.6033652574210276E-2</v>
      </c>
      <c r="Q240" s="44">
        <f t="shared" ca="1" si="48"/>
        <v>-4.5173532472302137E-2</v>
      </c>
      <c r="R240" s="44">
        <f t="shared" ca="1" si="48"/>
        <v>-5.1239403369460243E-2</v>
      </c>
      <c r="S240" s="44">
        <f t="shared" ca="1" si="48"/>
        <v>-5.7518248175182481E-2</v>
      </c>
      <c r="T240" s="51">
        <f t="shared" ca="1" si="39"/>
        <v>-4.7310525500359163E-2</v>
      </c>
      <c r="U240" s="9"/>
      <c r="V240" s="14"/>
    </row>
    <row r="241" spans="1:22" x14ac:dyDescent="0.25">
      <c r="A241" t="s">
        <v>467</v>
      </c>
      <c r="C241" s="60" t="s">
        <v>212</v>
      </c>
      <c r="D241" s="6" t="s">
        <v>217</v>
      </c>
      <c r="E241" s="1">
        <v>2261</v>
      </c>
      <c r="F241" s="32">
        <v>2619</v>
      </c>
      <c r="G241" s="32">
        <v>2127</v>
      </c>
      <c r="H241" s="37">
        <v>2530</v>
      </c>
      <c r="I241" s="32">
        <v>2361</v>
      </c>
      <c r="J241" s="32">
        <v>2463</v>
      </c>
      <c r="K241" s="32">
        <v>2109</v>
      </c>
      <c r="L241" s="32">
        <v>2442</v>
      </c>
      <c r="M241" s="1">
        <v>2146</v>
      </c>
      <c r="N241" s="12">
        <f t="shared" ca="1" si="31"/>
        <v>9160</v>
      </c>
      <c r="O241" s="53">
        <f t="shared" ca="1" si="47"/>
        <v>3.319875033524939E-2</v>
      </c>
      <c r="P241" s="49">
        <f t="shared" ca="1" si="48"/>
        <v>-5.9564719358533788E-2</v>
      </c>
      <c r="Q241" s="44">
        <f t="shared" ca="1" si="48"/>
        <v>-8.4626234132581107E-3</v>
      </c>
      <c r="R241" s="44">
        <f t="shared" ca="1" si="48"/>
        <v>-3.4782608695652174E-2</v>
      </c>
      <c r="S241" s="44">
        <f t="shared" ca="1" si="48"/>
        <v>-9.1063108852181274E-2</v>
      </c>
      <c r="T241" s="51">
        <f t="shared" ca="1" si="39"/>
        <v>-4.9496731347929854E-2</v>
      </c>
      <c r="U241" s="9"/>
      <c r="V241" s="14"/>
    </row>
    <row r="242" spans="1:22" x14ac:dyDescent="0.25">
      <c r="A242" t="s">
        <v>468</v>
      </c>
      <c r="C242" s="60" t="s">
        <v>212</v>
      </c>
      <c r="D242" s="6" t="s">
        <v>218</v>
      </c>
      <c r="E242" s="1">
        <v>3951</v>
      </c>
      <c r="F242" s="32">
        <v>4242</v>
      </c>
      <c r="G242" s="32">
        <v>3892</v>
      </c>
      <c r="H242" s="37">
        <v>4257</v>
      </c>
      <c r="I242" s="32">
        <v>3726</v>
      </c>
      <c r="J242" s="32">
        <v>3816</v>
      </c>
      <c r="K242" s="32">
        <v>3389</v>
      </c>
      <c r="L242" s="32">
        <v>3717</v>
      </c>
      <c r="M242" s="1">
        <v>3269</v>
      </c>
      <c r="N242" s="12">
        <f t="shared" ca="1" si="31"/>
        <v>14191</v>
      </c>
      <c r="O242" s="53">
        <f t="shared" ca="1" si="47"/>
        <v>5.1432692795581235E-2</v>
      </c>
      <c r="P242" s="49">
        <f t="shared" ca="1" si="48"/>
        <v>-0.10042432814710042</v>
      </c>
      <c r="Q242" s="44">
        <f t="shared" ca="1" si="48"/>
        <v>-0.12923946557040084</v>
      </c>
      <c r="R242" s="44">
        <f t="shared" ca="1" si="48"/>
        <v>-0.12684989429175475</v>
      </c>
      <c r="S242" s="44">
        <f t="shared" ca="1" si="48"/>
        <v>-0.12265163714439077</v>
      </c>
      <c r="T242" s="51">
        <f t="shared" ca="1" si="39"/>
        <v>-0.1195011478563008</v>
      </c>
      <c r="U242" s="9"/>
      <c r="V242" s="14"/>
    </row>
    <row r="243" spans="1:22" x14ac:dyDescent="0.25">
      <c r="A243" t="s">
        <v>469</v>
      </c>
      <c r="C243" s="60" t="s">
        <v>212</v>
      </c>
      <c r="D243" s="6" t="s">
        <v>219</v>
      </c>
      <c r="E243" s="1">
        <v>6385</v>
      </c>
      <c r="F243" s="32">
        <v>6822</v>
      </c>
      <c r="G243" s="32">
        <v>6421</v>
      </c>
      <c r="H243" s="37">
        <v>8472</v>
      </c>
      <c r="I243" s="32">
        <v>7155</v>
      </c>
      <c r="J243" s="32">
        <v>7248</v>
      </c>
      <c r="K243" s="32">
        <v>6578</v>
      </c>
      <c r="L243" s="32">
        <v>7830</v>
      </c>
      <c r="M243" s="1">
        <v>6954</v>
      </c>
      <c r="N243" s="12">
        <f t="shared" ref="N243:N274" ca="1" si="49">SUM(OFFSET(N243,0,-4,1,4))</f>
        <v>28610</v>
      </c>
      <c r="O243" s="53">
        <f t="shared" ca="1" si="47"/>
        <v>0.10369173003182151</v>
      </c>
      <c r="P243" s="49">
        <f t="shared" ca="1" si="48"/>
        <v>6.2445030782761653E-2</v>
      </c>
      <c r="Q243" s="44">
        <f t="shared" ca="1" si="48"/>
        <v>2.445102009032861E-2</v>
      </c>
      <c r="R243" s="44">
        <f t="shared" ca="1" si="48"/>
        <v>-7.5779036827195473E-2</v>
      </c>
      <c r="S243" s="44">
        <f t="shared" ca="1" si="48"/>
        <v>-2.8092243186582808E-2</v>
      </c>
      <c r="T243" s="51">
        <f t="shared" ca="1" si="39"/>
        <v>-9.0058884655351574E-3</v>
      </c>
      <c r="U243" s="9"/>
      <c r="V243" s="14"/>
    </row>
    <row r="244" spans="1:22" x14ac:dyDescent="0.25">
      <c r="A244" t="s">
        <v>470</v>
      </c>
      <c r="C244" s="60" t="s">
        <v>212</v>
      </c>
      <c r="D244" s="6" t="s">
        <v>220</v>
      </c>
      <c r="E244" s="1">
        <v>861</v>
      </c>
      <c r="F244" s="32">
        <v>847</v>
      </c>
      <c r="G244" s="32">
        <v>742</v>
      </c>
      <c r="H244" s="37">
        <v>946</v>
      </c>
      <c r="I244" s="32">
        <v>914</v>
      </c>
      <c r="J244" s="32">
        <v>916</v>
      </c>
      <c r="K244" s="32">
        <v>704</v>
      </c>
      <c r="L244" s="32">
        <v>795</v>
      </c>
      <c r="M244" s="1">
        <v>799</v>
      </c>
      <c r="N244" s="12">
        <f t="shared" ca="1" si="49"/>
        <v>3214</v>
      </c>
      <c r="O244" s="53">
        <f t="shared" ca="1" si="47"/>
        <v>1.1648557159114796E-2</v>
      </c>
      <c r="P244" s="49">
        <f t="shared" ca="1" si="48"/>
        <v>8.146399055489964E-2</v>
      </c>
      <c r="Q244" s="44">
        <f t="shared" ca="1" si="48"/>
        <v>-5.1212938005390833E-2</v>
      </c>
      <c r="R244" s="44">
        <f t="shared" ca="1" si="48"/>
        <v>-0.15961945031712474</v>
      </c>
      <c r="S244" s="44">
        <f t="shared" ca="1" si="48"/>
        <v>-0.12582056892778992</v>
      </c>
      <c r="T244" s="51">
        <f t="shared" ca="1" si="39"/>
        <v>-6.8135691504783991E-2</v>
      </c>
      <c r="U244" s="9"/>
      <c r="V244" s="14"/>
    </row>
    <row r="245" spans="1:22" x14ac:dyDescent="0.25">
      <c r="A245" t="s">
        <v>471</v>
      </c>
      <c r="C245" s="60" t="s">
        <v>212</v>
      </c>
      <c r="D245" s="6" t="s">
        <v>89</v>
      </c>
      <c r="E245" s="1">
        <v>4227</v>
      </c>
      <c r="F245" s="32">
        <v>4630</v>
      </c>
      <c r="G245" s="32">
        <v>3927</v>
      </c>
      <c r="H245" s="37">
        <v>4383</v>
      </c>
      <c r="I245" s="32">
        <v>3995</v>
      </c>
      <c r="J245" s="32">
        <v>4209</v>
      </c>
      <c r="K245" s="32">
        <v>3578</v>
      </c>
      <c r="L245" s="32">
        <v>4247</v>
      </c>
      <c r="M245" s="1">
        <v>3624</v>
      </c>
      <c r="N245" s="12">
        <f t="shared" ca="1" si="49"/>
        <v>15658</v>
      </c>
      <c r="O245" s="53">
        <f t="shared" ca="1" si="47"/>
        <v>5.6749566894032197E-2</v>
      </c>
      <c r="P245" s="49">
        <f t="shared" ca="1" si="48"/>
        <v>-9.0928725701943838E-2</v>
      </c>
      <c r="Q245" s="44">
        <f t="shared" ca="1" si="48"/>
        <v>-8.8871912401324166E-2</v>
      </c>
      <c r="R245" s="44">
        <f t="shared" ca="1" si="48"/>
        <v>-3.1028975587497148E-2</v>
      </c>
      <c r="S245" s="44">
        <f t="shared" ca="1" si="48"/>
        <v>-9.2866082603254074E-2</v>
      </c>
      <c r="T245" s="51">
        <f t="shared" ca="1" si="39"/>
        <v>-7.5405963979923232E-2</v>
      </c>
      <c r="U245" s="9"/>
      <c r="V245" s="14"/>
    </row>
    <row r="246" spans="1:22" ht="16.5" thickBot="1" x14ac:dyDescent="0.3">
      <c r="A246" t="s">
        <v>549</v>
      </c>
      <c r="C246" s="60" t="s">
        <v>212</v>
      </c>
      <c r="D246" s="6" t="s">
        <v>515</v>
      </c>
      <c r="E246" s="1">
        <v>3405</v>
      </c>
      <c r="F246" s="32">
        <v>3597</v>
      </c>
      <c r="G246" s="32">
        <v>3087</v>
      </c>
      <c r="H246" s="37">
        <v>3822</v>
      </c>
      <c r="I246" s="32">
        <v>4349</v>
      </c>
      <c r="J246" s="32">
        <v>5391</v>
      </c>
      <c r="K246" s="32">
        <v>4323</v>
      </c>
      <c r="L246" s="32">
        <v>5681</v>
      </c>
      <c r="M246" s="1">
        <v>5989</v>
      </c>
      <c r="N246" s="12">
        <f t="shared" ca="1" si="49"/>
        <v>21384</v>
      </c>
      <c r="O246" s="53">
        <f t="shared" ca="1" si="47"/>
        <v>7.7502410171285258E-2</v>
      </c>
      <c r="P246" s="49">
        <f t="shared" ca="1" si="48"/>
        <v>0.49874895746455378</v>
      </c>
      <c r="Q246" s="44">
        <f t="shared" ca="1" si="48"/>
        <v>0.40038872691933919</v>
      </c>
      <c r="R246" s="44">
        <f t="shared" ca="1" si="48"/>
        <v>0.48639455782312924</v>
      </c>
      <c r="S246" s="44">
        <f t="shared" ca="1" si="48"/>
        <v>0.37709818349045759</v>
      </c>
      <c r="T246" s="51">
        <f t="shared" ca="1" si="39"/>
        <v>0.43951531470885224</v>
      </c>
      <c r="U246" s="9"/>
      <c r="V246" s="14"/>
    </row>
    <row r="247" spans="1:22" ht="16.5" thickBot="1" x14ac:dyDescent="0.3">
      <c r="A247" t="s">
        <v>472</v>
      </c>
      <c r="C247" s="61" t="s">
        <v>212</v>
      </c>
      <c r="D247" s="117" t="s">
        <v>33</v>
      </c>
      <c r="E247" s="118">
        <v>69155</v>
      </c>
      <c r="F247" s="119">
        <f>SUBTOTAL(9,F237:F246)</f>
        <v>75112</v>
      </c>
      <c r="G247" s="120">
        <v>64287</v>
      </c>
      <c r="H247" s="121">
        <f t="shared" ref="H247:M247" si="50">SUBTOTAL(9,H237:H246)</f>
        <v>75675</v>
      </c>
      <c r="I247" s="122">
        <f t="shared" si="50"/>
        <v>69156</v>
      </c>
      <c r="J247" s="122">
        <f t="shared" si="50"/>
        <v>73087</v>
      </c>
      <c r="K247" s="122">
        <f t="shared" si="50"/>
        <v>62390</v>
      </c>
      <c r="L247" s="122">
        <f t="shared" si="50"/>
        <v>73356</v>
      </c>
      <c r="M247" s="118">
        <f t="shared" si="50"/>
        <v>67081</v>
      </c>
      <c r="N247" s="123">
        <f t="shared" ref="N247" ca="1" si="51">SUM(OFFSET(N247,0,-4,1,4))</f>
        <v>275914</v>
      </c>
      <c r="O247" s="92">
        <f ca="1">SUM(N247/$N$274)</f>
        <v>4.8167073130281915E-2</v>
      </c>
      <c r="P247" s="124">
        <f t="shared" ca="1" si="48"/>
        <v>-2.695974012141868E-2</v>
      </c>
      <c r="Q247" s="91">
        <f t="shared" ca="1" si="48"/>
        <v>-2.9508298722914432E-2</v>
      </c>
      <c r="R247" s="91">
        <f t="shared" ca="1" si="48"/>
        <v>-3.0644202180376612E-2</v>
      </c>
      <c r="S247" s="91">
        <f t="shared" ca="1" si="48"/>
        <v>-3.0004627219619412E-2</v>
      </c>
      <c r="T247" s="124">
        <f t="shared" ca="1" si="39"/>
        <v>-2.9257995285508216E-2</v>
      </c>
      <c r="U247" s="9"/>
      <c r="V247" s="14"/>
    </row>
    <row r="248" spans="1:22" x14ac:dyDescent="0.25">
      <c r="A248" t="s">
        <v>473</v>
      </c>
      <c r="C248" s="60" t="s">
        <v>221</v>
      </c>
      <c r="D248" s="6" t="s">
        <v>222</v>
      </c>
      <c r="E248" s="1">
        <v>6346</v>
      </c>
      <c r="F248" s="32">
        <v>6687</v>
      </c>
      <c r="G248" s="32">
        <v>6027</v>
      </c>
      <c r="H248" s="37">
        <v>7766</v>
      </c>
      <c r="I248" s="32">
        <v>8707</v>
      </c>
      <c r="J248" s="32">
        <v>8155</v>
      </c>
      <c r="K248" s="32">
        <v>6966</v>
      </c>
      <c r="L248" s="32">
        <v>7087</v>
      </c>
      <c r="M248" s="1">
        <v>6565</v>
      </c>
      <c r="N248" s="12">
        <f t="shared" ca="1" si="49"/>
        <v>28773</v>
      </c>
      <c r="O248" s="53">
        <f ca="1">SUM(N248/$N$252)</f>
        <v>0.58263810140936334</v>
      </c>
      <c r="P248" s="49">
        <f t="shared" ca="1" si="48"/>
        <v>0.21953043218184537</v>
      </c>
      <c r="Q248" s="44">
        <f t="shared" ca="1" si="48"/>
        <v>0.15579890492782478</v>
      </c>
      <c r="R248" s="44">
        <f t="shared" ca="1" si="48"/>
        <v>-8.7432397630697919E-2</v>
      </c>
      <c r="S248" s="44">
        <f t="shared" ca="1" si="48"/>
        <v>-0.24600895830940622</v>
      </c>
      <c r="T248" s="51">
        <f t="shared" ca="1" si="39"/>
        <v>-1.4184397163120567E-2</v>
      </c>
      <c r="U248" s="9"/>
      <c r="V248" s="14"/>
    </row>
    <row r="249" spans="1:22" x14ac:dyDescent="0.25">
      <c r="A249" t="s">
        <v>474</v>
      </c>
      <c r="C249" s="60" t="s">
        <v>221</v>
      </c>
      <c r="D249" s="6" t="s">
        <v>223</v>
      </c>
      <c r="E249" s="1">
        <v>2696</v>
      </c>
      <c r="F249" s="32">
        <v>2615</v>
      </c>
      <c r="G249" s="32">
        <v>2300</v>
      </c>
      <c r="H249" s="37">
        <v>2608</v>
      </c>
      <c r="I249" s="32">
        <v>2423</v>
      </c>
      <c r="J249" s="32">
        <v>2278</v>
      </c>
      <c r="K249" s="32">
        <v>2055</v>
      </c>
      <c r="L249" s="32">
        <v>2294</v>
      </c>
      <c r="M249" s="1">
        <v>2302</v>
      </c>
      <c r="N249" s="12">
        <f t="shared" ca="1" si="49"/>
        <v>8929</v>
      </c>
      <c r="O249" s="53">
        <f ca="1">SUM(N249/$N$252)</f>
        <v>0.18080754900372589</v>
      </c>
      <c r="P249" s="49">
        <f t="shared" ca="1" si="48"/>
        <v>-0.12887189292543022</v>
      </c>
      <c r="Q249" s="44">
        <f t="shared" ca="1" si="48"/>
        <v>-0.10652173913043478</v>
      </c>
      <c r="R249" s="44">
        <f t="shared" ca="1" si="48"/>
        <v>-0.12039877300613497</v>
      </c>
      <c r="S249" s="44">
        <f t="shared" ca="1" si="48"/>
        <v>-4.9938093272802311E-2</v>
      </c>
      <c r="T249" s="51">
        <f t="shared" ca="1" si="39"/>
        <v>-0.10225216167303439</v>
      </c>
      <c r="U249" s="9"/>
      <c r="V249" s="14"/>
    </row>
    <row r="250" spans="1:22" x14ac:dyDescent="0.25">
      <c r="A250" t="s">
        <v>475</v>
      </c>
      <c r="C250" s="60" t="s">
        <v>221</v>
      </c>
      <c r="D250" s="6" t="s">
        <v>224</v>
      </c>
      <c r="E250" s="1">
        <v>1695</v>
      </c>
      <c r="F250" s="32">
        <v>1893</v>
      </c>
      <c r="G250" s="32">
        <v>1588</v>
      </c>
      <c r="H250" s="37">
        <v>1957</v>
      </c>
      <c r="I250" s="32">
        <v>2063</v>
      </c>
      <c r="J250" s="32">
        <v>1869</v>
      </c>
      <c r="K250" s="32">
        <v>1621</v>
      </c>
      <c r="L250" s="32">
        <v>1776</v>
      </c>
      <c r="M250" s="1">
        <v>1694</v>
      </c>
      <c r="N250" s="12">
        <f t="shared" ca="1" si="49"/>
        <v>6960</v>
      </c>
      <c r="O250" s="53">
        <f ca="1">SUM(N250/$N$252)</f>
        <v>0.14093633565527297</v>
      </c>
      <c r="P250" s="49">
        <f t="shared" ca="1" si="48"/>
        <v>-1.2678288431061807E-2</v>
      </c>
      <c r="Q250" s="44">
        <f t="shared" ca="1" si="48"/>
        <v>2.0780856423173802E-2</v>
      </c>
      <c r="R250" s="44">
        <f t="shared" ca="1" si="48"/>
        <v>-9.2488502810424117E-2</v>
      </c>
      <c r="S250" s="44">
        <f t="shared" ca="1" si="48"/>
        <v>-0.17886572952011634</v>
      </c>
      <c r="T250" s="51">
        <f t="shared" ca="1" si="39"/>
        <v>-7.2123716837754967E-2</v>
      </c>
      <c r="U250" s="9"/>
      <c r="V250" s="14"/>
    </row>
    <row r="251" spans="1:22" ht="16.5" thickBot="1" x14ac:dyDescent="0.3">
      <c r="A251" t="s">
        <v>550</v>
      </c>
      <c r="C251" s="60" t="s">
        <v>221</v>
      </c>
      <c r="D251" s="6" t="s">
        <v>515</v>
      </c>
      <c r="E251" s="1">
        <v>646</v>
      </c>
      <c r="F251" s="32">
        <v>704</v>
      </c>
      <c r="G251" s="32">
        <v>639</v>
      </c>
      <c r="H251" s="37">
        <v>900</v>
      </c>
      <c r="I251" s="32">
        <v>1185</v>
      </c>
      <c r="J251" s="32">
        <v>1221</v>
      </c>
      <c r="K251" s="32">
        <v>1028</v>
      </c>
      <c r="L251" s="32">
        <v>1138</v>
      </c>
      <c r="M251" s="1">
        <v>1335</v>
      </c>
      <c r="N251" s="12">
        <f t="shared" ca="1" si="49"/>
        <v>4722</v>
      </c>
      <c r="O251" s="53">
        <f ca="1">SUM(N251/$N$252)</f>
        <v>9.5618013931637783E-2</v>
      </c>
      <c r="P251" s="49">
        <f t="shared" ca="1" si="48"/>
        <v>0.734375</v>
      </c>
      <c r="Q251" s="44">
        <f t="shared" ca="1" si="48"/>
        <v>0.60876369327073554</v>
      </c>
      <c r="R251" s="44">
        <f t="shared" ca="1" si="48"/>
        <v>0.26444444444444443</v>
      </c>
      <c r="S251" s="44">
        <f t="shared" ca="1" si="48"/>
        <v>0.12658227848101267</v>
      </c>
      <c r="T251" s="51">
        <f t="shared" ca="1" si="39"/>
        <v>0.37747957992998832</v>
      </c>
      <c r="U251" s="9"/>
      <c r="V251" s="14"/>
    </row>
    <row r="252" spans="1:22" ht="16.5" thickBot="1" x14ac:dyDescent="0.3">
      <c r="A252" t="s">
        <v>476</v>
      </c>
      <c r="C252" s="61" t="s">
        <v>221</v>
      </c>
      <c r="D252" s="117" t="s">
        <v>33</v>
      </c>
      <c r="E252" s="118">
        <v>11383</v>
      </c>
      <c r="F252" s="119">
        <f>SUBTOTAL(9,F248:F251)</f>
        <v>11899</v>
      </c>
      <c r="G252" s="120">
        <v>10554</v>
      </c>
      <c r="H252" s="121">
        <f t="shared" ref="H252:M252" si="52">SUBTOTAL(9,H248:H251)</f>
        <v>13231</v>
      </c>
      <c r="I252" s="122">
        <f t="shared" si="52"/>
        <v>14378</v>
      </c>
      <c r="J252" s="122">
        <f t="shared" si="52"/>
        <v>13523</v>
      </c>
      <c r="K252" s="122">
        <f t="shared" si="52"/>
        <v>11670</v>
      </c>
      <c r="L252" s="122">
        <f t="shared" si="52"/>
        <v>12295</v>
      </c>
      <c r="M252" s="118">
        <f t="shared" si="52"/>
        <v>11896</v>
      </c>
      <c r="N252" s="123">
        <f t="shared" ca="1" si="49"/>
        <v>49384</v>
      </c>
      <c r="O252" s="92">
        <f ca="1">SUM(N252/$N$274)</f>
        <v>8.6211020081106513E-3</v>
      </c>
      <c r="P252" s="124">
        <f t="shared" ca="1" si="48"/>
        <v>0.13648205731574081</v>
      </c>
      <c r="Q252" s="91">
        <f t="shared" ca="1" si="48"/>
        <v>0.10574189880613985</v>
      </c>
      <c r="R252" s="91">
        <f t="shared" ca="1" si="48"/>
        <v>-7.0742952157811206E-2</v>
      </c>
      <c r="S252" s="91">
        <f t="shared" ca="1" si="48"/>
        <v>-0.17262484351091947</v>
      </c>
      <c r="T252" s="124">
        <f t="shared" ca="1" si="39"/>
        <v>-1.3543206424034197E-2</v>
      </c>
      <c r="U252" s="9"/>
      <c r="V252" s="14"/>
    </row>
    <row r="253" spans="1:22" x14ac:dyDescent="0.25">
      <c r="A253" t="s">
        <v>477</v>
      </c>
      <c r="C253" s="60" t="s">
        <v>225</v>
      </c>
      <c r="D253" s="6" t="s">
        <v>226</v>
      </c>
      <c r="E253" s="1">
        <v>1176</v>
      </c>
      <c r="F253" s="32">
        <v>1351</v>
      </c>
      <c r="G253" s="32">
        <v>1374</v>
      </c>
      <c r="H253" s="37">
        <v>1439</v>
      </c>
      <c r="I253" s="32">
        <v>1351</v>
      </c>
      <c r="J253" s="32">
        <v>1401</v>
      </c>
      <c r="K253" s="32">
        <v>1163</v>
      </c>
      <c r="L253" s="32">
        <v>1338</v>
      </c>
      <c r="M253" s="1">
        <v>1302</v>
      </c>
      <c r="N253" s="12">
        <f t="shared" ca="1" si="49"/>
        <v>5204</v>
      </c>
      <c r="O253" s="53">
        <f t="shared" ref="O253:O262" ca="1" si="53">SUM(N253/$N$263)</f>
        <v>9.931866328224899E-2</v>
      </c>
      <c r="P253" s="49">
        <f t="shared" ca="1" si="48"/>
        <v>3.7009622501850484E-2</v>
      </c>
      <c r="Q253" s="44">
        <f t="shared" ca="1" si="48"/>
        <v>-0.15356622998544395</v>
      </c>
      <c r="R253" s="44">
        <f t="shared" ca="1" si="48"/>
        <v>-7.0187630298818623E-2</v>
      </c>
      <c r="S253" s="44">
        <f t="shared" ca="1" si="48"/>
        <v>-3.6269430051813469E-2</v>
      </c>
      <c r="T253" s="51">
        <f t="shared" ca="1" si="39"/>
        <v>-5.6391659111514052E-2</v>
      </c>
      <c r="U253" s="9"/>
      <c r="V253" s="14"/>
    </row>
    <row r="254" spans="1:22" x14ac:dyDescent="0.25">
      <c r="A254" t="s">
        <v>478</v>
      </c>
      <c r="C254" s="60" t="s">
        <v>225</v>
      </c>
      <c r="D254" s="6" t="s">
        <v>227</v>
      </c>
      <c r="E254" s="1">
        <v>2968</v>
      </c>
      <c r="F254" s="32">
        <v>3167</v>
      </c>
      <c r="G254" s="32">
        <v>3008</v>
      </c>
      <c r="H254" s="37">
        <v>3226</v>
      </c>
      <c r="I254" s="32">
        <v>2895</v>
      </c>
      <c r="J254" s="32">
        <v>2981</v>
      </c>
      <c r="K254" s="32">
        <v>2935</v>
      </c>
      <c r="L254" s="32">
        <v>3079</v>
      </c>
      <c r="M254" s="1">
        <v>3085</v>
      </c>
      <c r="N254" s="12">
        <f t="shared" ca="1" si="49"/>
        <v>12080</v>
      </c>
      <c r="O254" s="53">
        <f t="shared" ca="1" si="53"/>
        <v>0.23054755043227665</v>
      </c>
      <c r="P254" s="49">
        <f t="shared" ca="1" si="48"/>
        <v>-5.8730659930533627E-2</v>
      </c>
      <c r="Q254" s="44">
        <f t="shared" ca="1" si="48"/>
        <v>-2.4268617021276594E-2</v>
      </c>
      <c r="R254" s="44">
        <f t="shared" ca="1" si="48"/>
        <v>-4.5567265964042154E-2</v>
      </c>
      <c r="S254" s="44">
        <f t="shared" ca="1" si="48"/>
        <v>6.563039723661486E-2</v>
      </c>
      <c r="T254" s="51">
        <f t="shared" ca="1" si="39"/>
        <v>-1.7566688353936238E-2</v>
      </c>
      <c r="U254" s="9"/>
      <c r="V254" s="14"/>
    </row>
    <row r="255" spans="1:22" x14ac:dyDescent="0.25">
      <c r="A255" t="s">
        <v>479</v>
      </c>
      <c r="C255" s="60" t="s">
        <v>225</v>
      </c>
      <c r="D255" s="6" t="s">
        <v>228</v>
      </c>
      <c r="E255" s="1">
        <v>3761</v>
      </c>
      <c r="F255" s="32">
        <v>4379</v>
      </c>
      <c r="G255" s="32">
        <v>4084</v>
      </c>
      <c r="H255" s="37">
        <v>4266</v>
      </c>
      <c r="I255" s="32">
        <v>4277</v>
      </c>
      <c r="J255" s="32">
        <v>4554</v>
      </c>
      <c r="K255" s="32">
        <v>4342</v>
      </c>
      <c r="L255" s="32">
        <v>4649</v>
      </c>
      <c r="M255" s="1">
        <v>0</v>
      </c>
      <c r="N255" s="12">
        <f t="shared" ca="1" si="49"/>
        <v>13545</v>
      </c>
      <c r="O255" s="53">
        <f t="shared" ca="1" si="53"/>
        <v>0.25850716644082677</v>
      </c>
      <c r="P255" s="49">
        <f t="shared" ca="1" si="48"/>
        <v>3.9963461977620462E-2</v>
      </c>
      <c r="Q255" s="44">
        <f t="shared" ca="1" si="48"/>
        <v>6.3173359451518113E-2</v>
      </c>
      <c r="R255" s="44">
        <f t="shared" ca="1" si="48"/>
        <v>8.9779653070792317E-2</v>
      </c>
      <c r="S255" s="44">
        <f t="shared" ca="1" si="48"/>
        <v>-1</v>
      </c>
      <c r="T255" s="51">
        <f t="shared" ca="1" si="39"/>
        <v>-0.20351640597436199</v>
      </c>
      <c r="U255" s="9"/>
      <c r="V255" s="14"/>
    </row>
    <row r="256" spans="1:22" x14ac:dyDescent="0.25">
      <c r="A256" t="s">
        <v>480</v>
      </c>
      <c r="C256" s="60" t="s">
        <v>225</v>
      </c>
      <c r="D256" s="6" t="s">
        <v>229</v>
      </c>
      <c r="E256" s="1">
        <v>323</v>
      </c>
      <c r="F256" s="32">
        <v>456</v>
      </c>
      <c r="G256" s="32">
        <v>396</v>
      </c>
      <c r="H256" s="37">
        <v>352</v>
      </c>
      <c r="I256" s="32">
        <v>360</v>
      </c>
      <c r="J256" s="32">
        <v>423</v>
      </c>
      <c r="K256" s="32">
        <v>274</v>
      </c>
      <c r="L256" s="32">
        <v>230</v>
      </c>
      <c r="M256" s="1">
        <v>271</v>
      </c>
      <c r="N256" s="12">
        <f t="shared" ca="1" si="49"/>
        <v>1198</v>
      </c>
      <c r="O256" s="53">
        <f t="shared" ca="1" si="53"/>
        <v>2.2863904422008894E-2</v>
      </c>
      <c r="P256" s="49">
        <f t="shared" ca="1" si="48"/>
        <v>-7.2368421052631582E-2</v>
      </c>
      <c r="Q256" s="44">
        <f t="shared" ca="1" si="48"/>
        <v>-0.30808080808080807</v>
      </c>
      <c r="R256" s="44">
        <f t="shared" ca="1" si="48"/>
        <v>-0.34659090909090912</v>
      </c>
      <c r="S256" s="44">
        <f t="shared" ca="1" si="48"/>
        <v>-0.24722222222222223</v>
      </c>
      <c r="T256" s="51">
        <f t="shared" ca="1" si="39"/>
        <v>-0.2340153452685422</v>
      </c>
      <c r="U256" s="9"/>
      <c r="V256" s="14"/>
    </row>
    <row r="257" spans="1:22" x14ac:dyDescent="0.25">
      <c r="A257" t="s">
        <v>481</v>
      </c>
      <c r="C257" s="60" t="s">
        <v>225</v>
      </c>
      <c r="D257" s="6" t="s">
        <v>230</v>
      </c>
      <c r="E257" s="1">
        <v>134</v>
      </c>
      <c r="F257" s="32">
        <v>161</v>
      </c>
      <c r="G257" s="32">
        <v>173</v>
      </c>
      <c r="H257" s="37">
        <v>122</v>
      </c>
      <c r="I257" s="32">
        <v>121</v>
      </c>
      <c r="J257" s="32">
        <v>106</v>
      </c>
      <c r="K257" s="32">
        <v>93</v>
      </c>
      <c r="L257" s="32">
        <v>80</v>
      </c>
      <c r="M257" s="1">
        <v>86</v>
      </c>
      <c r="N257" s="12">
        <f t="shared" ca="1" si="49"/>
        <v>365</v>
      </c>
      <c r="O257" s="53">
        <f t="shared" ca="1" si="53"/>
        <v>6.9660476744851808E-3</v>
      </c>
      <c r="P257" s="49">
        <f t="shared" ca="1" si="48"/>
        <v>-0.34161490683229812</v>
      </c>
      <c r="Q257" s="44">
        <f t="shared" ca="1" si="48"/>
        <v>-0.46242774566473988</v>
      </c>
      <c r="R257" s="44">
        <f t="shared" ca="1" si="48"/>
        <v>-0.34426229508196721</v>
      </c>
      <c r="S257" s="44">
        <f t="shared" ca="1" si="48"/>
        <v>-0.28925619834710742</v>
      </c>
      <c r="T257" s="51">
        <f t="shared" ca="1" si="39"/>
        <v>-0.36741767764298094</v>
      </c>
      <c r="U257" s="9"/>
      <c r="V257" s="14"/>
    </row>
    <row r="258" spans="1:22" x14ac:dyDescent="0.25">
      <c r="A258" t="s">
        <v>482</v>
      </c>
      <c r="C258" s="60" t="s">
        <v>225</v>
      </c>
      <c r="D258" s="6" t="s">
        <v>231</v>
      </c>
      <c r="E258" s="1">
        <v>871</v>
      </c>
      <c r="F258" s="32">
        <v>848</v>
      </c>
      <c r="G258" s="32">
        <v>644</v>
      </c>
      <c r="H258" s="37">
        <v>857</v>
      </c>
      <c r="I258" s="32">
        <v>838</v>
      </c>
      <c r="J258" s="32">
        <v>785</v>
      </c>
      <c r="K258" s="32">
        <v>646</v>
      </c>
      <c r="L258" s="32">
        <v>799</v>
      </c>
      <c r="M258" s="1">
        <v>804</v>
      </c>
      <c r="N258" s="12">
        <f t="shared" ca="1" si="49"/>
        <v>3034</v>
      </c>
      <c r="O258" s="53">
        <f t="shared" ca="1" si="53"/>
        <v>5.7904078477775442E-2</v>
      </c>
      <c r="P258" s="49">
        <f t="shared" ca="1" si="48"/>
        <v>-7.4292452830188677E-2</v>
      </c>
      <c r="Q258" s="44">
        <f t="shared" ca="1" si="48"/>
        <v>3.105590062111801E-3</v>
      </c>
      <c r="R258" s="44">
        <f t="shared" ca="1" si="48"/>
        <v>-6.7677946324387395E-2</v>
      </c>
      <c r="S258" s="44">
        <f t="shared" ca="1" si="48"/>
        <v>-4.0572792362768499E-2</v>
      </c>
      <c r="T258" s="51">
        <f t="shared" ca="1" si="39"/>
        <v>-4.8007530593034205E-2</v>
      </c>
      <c r="U258" s="9"/>
      <c r="V258" s="14"/>
    </row>
    <row r="259" spans="1:22" x14ac:dyDescent="0.25">
      <c r="A259" t="s">
        <v>483</v>
      </c>
      <c r="C259" s="60" t="s">
        <v>225</v>
      </c>
      <c r="D259" s="6" t="s">
        <v>232</v>
      </c>
      <c r="E259" s="1">
        <v>785</v>
      </c>
      <c r="F259" s="32">
        <v>914</v>
      </c>
      <c r="G259" s="32">
        <v>835</v>
      </c>
      <c r="H259" s="37">
        <v>964</v>
      </c>
      <c r="I259" s="32">
        <v>930</v>
      </c>
      <c r="J259" s="32">
        <v>970</v>
      </c>
      <c r="K259" s="32">
        <v>973</v>
      </c>
      <c r="L259" s="32">
        <v>1004</v>
      </c>
      <c r="M259" s="1">
        <v>1669</v>
      </c>
      <c r="N259" s="12">
        <f t="shared" ca="1" si="49"/>
        <v>4616</v>
      </c>
      <c r="O259" s="53">
        <f t="shared" ca="1" si="53"/>
        <v>8.8096646754585187E-2</v>
      </c>
      <c r="P259" s="49">
        <f t="shared" ca="1" si="48"/>
        <v>6.1269146608315096E-2</v>
      </c>
      <c r="Q259" s="44">
        <f t="shared" ca="1" si="48"/>
        <v>0.16526946107784432</v>
      </c>
      <c r="R259" s="44">
        <f t="shared" ca="1" si="48"/>
        <v>4.1493775933609957E-2</v>
      </c>
      <c r="S259" s="44">
        <f t="shared" ca="1" si="48"/>
        <v>0.79462365591397854</v>
      </c>
      <c r="T259" s="51">
        <f t="shared" ca="1" si="39"/>
        <v>0.26708756519352184</v>
      </c>
      <c r="U259" s="9"/>
      <c r="V259" s="14"/>
    </row>
    <row r="260" spans="1:22" x14ac:dyDescent="0.25">
      <c r="A260" t="s">
        <v>532</v>
      </c>
      <c r="C260" s="60" t="s">
        <v>225</v>
      </c>
      <c r="D260" s="6" t="s">
        <v>533</v>
      </c>
      <c r="E260" s="1">
        <v>0</v>
      </c>
      <c r="F260" s="32">
        <v>0</v>
      </c>
      <c r="G260" s="32">
        <v>0</v>
      </c>
      <c r="H260" s="37">
        <v>0</v>
      </c>
      <c r="I260" s="32">
        <v>0</v>
      </c>
      <c r="J260" s="32">
        <v>0</v>
      </c>
      <c r="K260" s="32">
        <v>0</v>
      </c>
      <c r="L260" s="32">
        <v>6</v>
      </c>
      <c r="M260" s="1">
        <v>4015</v>
      </c>
      <c r="N260" s="12">
        <f t="shared" ca="1" si="49"/>
        <v>4021</v>
      </c>
      <c r="O260" s="53">
        <f t="shared" ref="O260" ca="1" si="54">SUM(N260/$N$263)</f>
        <v>7.6741034792068244E-2</v>
      </c>
      <c r="P260" s="49"/>
      <c r="Q260" s="44"/>
      <c r="R260" s="44"/>
      <c r="S260" s="44"/>
      <c r="T260" s="51"/>
      <c r="U260" s="9"/>
      <c r="V260" s="14"/>
    </row>
    <row r="261" spans="1:22" x14ac:dyDescent="0.25">
      <c r="A261" t="s">
        <v>484</v>
      </c>
      <c r="C261" s="60" t="s">
        <v>225</v>
      </c>
      <c r="D261" s="6" t="s">
        <v>233</v>
      </c>
      <c r="E261" s="1">
        <v>1122</v>
      </c>
      <c r="F261" s="32">
        <v>1257</v>
      </c>
      <c r="G261" s="32">
        <v>1068</v>
      </c>
      <c r="H261" s="37">
        <v>1164</v>
      </c>
      <c r="I261" s="32">
        <v>1143</v>
      </c>
      <c r="J261" s="32">
        <v>1289</v>
      </c>
      <c r="K261" s="32">
        <v>1018</v>
      </c>
      <c r="L261" s="32">
        <v>1068</v>
      </c>
      <c r="M261" s="1">
        <v>1285</v>
      </c>
      <c r="N261" s="12">
        <f t="shared" ca="1" si="49"/>
        <v>4660</v>
      </c>
      <c r="O261" s="53">
        <f t="shared" ca="1" si="53"/>
        <v>8.8936389487947784E-2</v>
      </c>
      <c r="P261" s="49">
        <f t="shared" ca="1" si="48"/>
        <v>2.5457438345266509E-2</v>
      </c>
      <c r="Q261" s="44">
        <f t="shared" ca="1" si="48"/>
        <v>-4.6816479400749067E-2</v>
      </c>
      <c r="R261" s="44">
        <f t="shared" ca="1" si="48"/>
        <v>-8.247422680412371E-2</v>
      </c>
      <c r="S261" s="44">
        <f t="shared" ca="1" si="48"/>
        <v>0.1242344706911636</v>
      </c>
      <c r="T261" s="51">
        <f t="shared" ca="1" si="39"/>
        <v>6.044905008635579E-3</v>
      </c>
      <c r="U261" s="9"/>
      <c r="V261" s="14"/>
    </row>
    <row r="262" spans="1:22" ht="16.5" thickBot="1" x14ac:dyDescent="0.3">
      <c r="A262" t="s">
        <v>551</v>
      </c>
      <c r="C262" s="60" t="s">
        <v>225</v>
      </c>
      <c r="D262" s="6" t="s">
        <v>515</v>
      </c>
      <c r="E262" s="1">
        <v>420</v>
      </c>
      <c r="F262" s="32">
        <v>592</v>
      </c>
      <c r="G262" s="32">
        <v>456</v>
      </c>
      <c r="H262" s="37">
        <v>607</v>
      </c>
      <c r="I262" s="32">
        <v>674</v>
      </c>
      <c r="J262" s="32">
        <v>851</v>
      </c>
      <c r="K262" s="32">
        <v>787</v>
      </c>
      <c r="L262" s="32">
        <v>958</v>
      </c>
      <c r="M262" s="1">
        <v>1078</v>
      </c>
      <c r="N262" s="12">
        <f t="shared" ca="1" si="49"/>
        <v>3674</v>
      </c>
      <c r="O262" s="53">
        <f t="shared" ca="1" si="53"/>
        <v>7.0118518235776861E-2</v>
      </c>
      <c r="P262" s="49">
        <f t="shared" ca="1" si="48"/>
        <v>0.4375</v>
      </c>
      <c r="Q262" s="44">
        <f t="shared" ca="1" si="48"/>
        <v>0.72587719298245612</v>
      </c>
      <c r="R262" s="44">
        <f t="shared" ca="1" si="48"/>
        <v>0.57825370675453047</v>
      </c>
      <c r="S262" s="44">
        <f t="shared" ca="1" si="48"/>
        <v>0.59940652818991103</v>
      </c>
      <c r="T262" s="51">
        <f t="shared" ca="1" si="39"/>
        <v>0.57750107342206958</v>
      </c>
      <c r="U262" s="9"/>
      <c r="V262" s="14"/>
    </row>
    <row r="263" spans="1:22" ht="16.5" thickBot="1" x14ac:dyDescent="0.3">
      <c r="A263" t="s">
        <v>485</v>
      </c>
      <c r="C263" s="61" t="s">
        <v>225</v>
      </c>
      <c r="D263" s="117" t="s">
        <v>33</v>
      </c>
      <c r="E263" s="118">
        <v>11560</v>
      </c>
      <c r="F263" s="119">
        <f>SUBTOTAL(9,F253:F262)</f>
        <v>13125</v>
      </c>
      <c r="G263" s="120">
        <v>12038</v>
      </c>
      <c r="H263" s="121">
        <f t="shared" ref="H263:M263" si="55">SUBTOTAL(9,H253:H262)</f>
        <v>12997</v>
      </c>
      <c r="I263" s="122">
        <f t="shared" si="55"/>
        <v>12589</v>
      </c>
      <c r="J263" s="122">
        <f t="shared" si="55"/>
        <v>13360</v>
      </c>
      <c r="K263" s="122">
        <f t="shared" si="55"/>
        <v>12231</v>
      </c>
      <c r="L263" s="122">
        <f t="shared" si="55"/>
        <v>13211</v>
      </c>
      <c r="M263" s="118">
        <f t="shared" si="55"/>
        <v>13595</v>
      </c>
      <c r="N263" s="123">
        <f t="shared" ca="1" si="49"/>
        <v>52397</v>
      </c>
      <c r="O263" s="92">
        <f ca="1">SUM(N263/$N$274)</f>
        <v>9.1470897845248225E-3</v>
      </c>
      <c r="P263" s="124">
        <f t="shared" ca="1" si="48"/>
        <v>1.7904761904761906E-2</v>
      </c>
      <c r="Q263" s="91">
        <f t="shared" ca="1" si="48"/>
        <v>1.6032563548762254E-2</v>
      </c>
      <c r="R263" s="91">
        <f t="shared" ca="1" si="48"/>
        <v>1.6465338154958837E-2</v>
      </c>
      <c r="S263" s="91">
        <f t="shared" ca="1" si="48"/>
        <v>7.9911033441893722E-2</v>
      </c>
      <c r="T263" s="124">
        <f t="shared" ca="1" si="39"/>
        <v>3.2473546276773929E-2</v>
      </c>
      <c r="U263" s="9"/>
      <c r="V263" s="14"/>
    </row>
    <row r="264" spans="1:22" x14ac:dyDescent="0.25">
      <c r="A264" t="s">
        <v>486</v>
      </c>
      <c r="C264" s="60" t="s">
        <v>234</v>
      </c>
      <c r="D264" s="6" t="s">
        <v>235</v>
      </c>
      <c r="E264" s="1">
        <v>12337</v>
      </c>
      <c r="F264" s="32">
        <v>12564</v>
      </c>
      <c r="G264" s="32">
        <v>14724</v>
      </c>
      <c r="H264" s="37">
        <v>17455</v>
      </c>
      <c r="I264" s="32">
        <v>14412</v>
      </c>
      <c r="J264" s="32">
        <v>17736</v>
      </c>
      <c r="K264" s="32">
        <v>19355</v>
      </c>
      <c r="L264" s="32">
        <v>23023</v>
      </c>
      <c r="M264" s="1">
        <v>19649</v>
      </c>
      <c r="N264" s="12">
        <f t="shared" ca="1" si="49"/>
        <v>79763</v>
      </c>
      <c r="O264" s="53">
        <f ca="1">SUM(N264/$N$273)</f>
        <v>0.64541004167172389</v>
      </c>
      <c r="P264" s="49">
        <f t="shared" ca="1" si="48"/>
        <v>0.41165234001910217</v>
      </c>
      <c r="Q264" s="44">
        <f t="shared" ca="1" si="48"/>
        <v>0.31452051073077969</v>
      </c>
      <c r="R264" s="44">
        <f t="shared" ca="1" si="48"/>
        <v>0.31899169292466339</v>
      </c>
      <c r="S264" s="44">
        <f t="shared" ca="1" si="48"/>
        <v>0.36337774077157925</v>
      </c>
      <c r="T264" s="51">
        <f t="shared" ca="1" si="39"/>
        <v>0.34837291860366831</v>
      </c>
      <c r="U264" s="9"/>
      <c r="V264" s="14"/>
    </row>
    <row r="265" spans="1:22" x14ac:dyDescent="0.25">
      <c r="A265" t="s">
        <v>487</v>
      </c>
      <c r="C265" s="60" t="s">
        <v>234</v>
      </c>
      <c r="D265" s="6" t="s">
        <v>246</v>
      </c>
      <c r="E265" s="1">
        <v>2762</v>
      </c>
      <c r="F265" s="32">
        <v>2440</v>
      </c>
      <c r="G265" s="32">
        <v>2216</v>
      </c>
      <c r="H265" s="37">
        <v>2865</v>
      </c>
      <c r="I265" s="32">
        <v>3594</v>
      </c>
      <c r="J265" s="32">
        <v>5346</v>
      </c>
      <c r="K265" s="32">
        <v>4071</v>
      </c>
      <c r="L265" s="32">
        <v>4599</v>
      </c>
      <c r="M265" s="1">
        <v>4045</v>
      </c>
      <c r="N265" s="12">
        <f t="shared" ca="1" si="49"/>
        <v>18061</v>
      </c>
      <c r="O265" s="53">
        <f t="shared" ref="O265:O272" ca="1" si="56">SUM(N265/$N$273)</f>
        <v>0.14614233118906017</v>
      </c>
      <c r="P265" s="49">
        <f t="shared" ca="1" si="48"/>
        <v>1.1909836065573771</v>
      </c>
      <c r="Q265" s="44">
        <f t="shared" ca="1" si="48"/>
        <v>0.83709386281588449</v>
      </c>
      <c r="R265" s="44">
        <f t="shared" ca="1" si="48"/>
        <v>0.60523560209424088</v>
      </c>
      <c r="S265" s="44">
        <f t="shared" ca="1" si="48"/>
        <v>0.12548692264885922</v>
      </c>
      <c r="T265" s="51">
        <f t="shared" ca="1" si="39"/>
        <v>0.62492127755285654</v>
      </c>
      <c r="U265" s="9"/>
      <c r="V265" s="14"/>
    </row>
    <row r="266" spans="1:22" x14ac:dyDescent="0.25">
      <c r="A266" t="s">
        <v>488</v>
      </c>
      <c r="C266" s="60" t="s">
        <v>234</v>
      </c>
      <c r="D266" s="6" t="s">
        <v>252</v>
      </c>
      <c r="E266" s="1">
        <v>1132</v>
      </c>
      <c r="F266" s="32">
        <v>1249</v>
      </c>
      <c r="G266" s="32">
        <v>1100</v>
      </c>
      <c r="H266" s="37">
        <v>1226</v>
      </c>
      <c r="I266" s="32">
        <v>1023</v>
      </c>
      <c r="J266" s="32">
        <v>1075</v>
      </c>
      <c r="K266" s="32">
        <v>957</v>
      </c>
      <c r="L266" s="32">
        <v>962</v>
      </c>
      <c r="M266" s="1">
        <v>775</v>
      </c>
      <c r="N266" s="12">
        <f t="shared" ca="1" si="49"/>
        <v>3769</v>
      </c>
      <c r="O266" s="53">
        <f t="shared" ca="1" si="56"/>
        <v>3.049722862806975E-2</v>
      </c>
      <c r="P266" s="49">
        <f t="shared" ca="1" si="48"/>
        <v>-0.13931144915932747</v>
      </c>
      <c r="Q266" s="44">
        <f t="shared" ca="1" si="48"/>
        <v>-0.13</v>
      </c>
      <c r="R266" s="44">
        <f t="shared" ca="1" si="48"/>
        <v>-0.21533442088091354</v>
      </c>
      <c r="S266" s="44">
        <f t="shared" ca="1" si="48"/>
        <v>-0.24242424242424243</v>
      </c>
      <c r="T266" s="51">
        <f t="shared" ca="1" si="39"/>
        <v>-0.18029578077424968</v>
      </c>
      <c r="U266" s="9"/>
      <c r="V266" s="14"/>
    </row>
    <row r="267" spans="1:22" x14ac:dyDescent="0.25">
      <c r="A267" t="s">
        <v>489</v>
      </c>
      <c r="C267" s="60" t="s">
        <v>234</v>
      </c>
      <c r="D267" s="6" t="s">
        <v>253</v>
      </c>
      <c r="E267" s="1">
        <v>1883</v>
      </c>
      <c r="F267" s="32">
        <v>2016</v>
      </c>
      <c r="G267" s="32">
        <v>1969</v>
      </c>
      <c r="H267" s="37">
        <v>2021</v>
      </c>
      <c r="I267" s="32">
        <v>1851</v>
      </c>
      <c r="J267" s="32">
        <v>1682</v>
      </c>
      <c r="K267" s="32">
        <v>1606</v>
      </c>
      <c r="L267" s="32">
        <v>1600</v>
      </c>
      <c r="M267" s="1">
        <v>1305</v>
      </c>
      <c r="N267" s="12">
        <f t="shared" ca="1" si="49"/>
        <v>6193</v>
      </c>
      <c r="O267" s="53">
        <f t="shared" ca="1" si="56"/>
        <v>5.0111259457053851E-2</v>
      </c>
      <c r="P267" s="49">
        <f t="shared" ca="1" si="48"/>
        <v>-0.16567460317460317</v>
      </c>
      <c r="Q267" s="44">
        <f t="shared" ca="1" si="48"/>
        <v>-0.18435754189944134</v>
      </c>
      <c r="R267" s="44">
        <f t="shared" ca="1" si="48"/>
        <v>-0.20831271647699159</v>
      </c>
      <c r="S267" s="44">
        <f t="shared" ca="1" si="48"/>
        <v>-0.29497568881685576</v>
      </c>
      <c r="T267" s="51">
        <f t="shared" ca="1" si="39"/>
        <v>-0.21178566883034236</v>
      </c>
      <c r="U267" s="9"/>
      <c r="V267" s="14"/>
    </row>
    <row r="268" spans="1:22" x14ac:dyDescent="0.25">
      <c r="A268" t="s">
        <v>490</v>
      </c>
      <c r="C268" s="60" t="s">
        <v>234</v>
      </c>
      <c r="D268" s="6" t="s">
        <v>254</v>
      </c>
      <c r="E268" s="1">
        <v>943</v>
      </c>
      <c r="F268" s="32">
        <v>949</v>
      </c>
      <c r="G268" s="32">
        <v>846</v>
      </c>
      <c r="H268" s="37">
        <v>845</v>
      </c>
      <c r="I268" s="32">
        <v>795</v>
      </c>
      <c r="J268" s="32">
        <v>862</v>
      </c>
      <c r="K268" s="32">
        <v>714</v>
      </c>
      <c r="L268" s="32">
        <v>738</v>
      </c>
      <c r="M268" s="1">
        <v>642</v>
      </c>
      <c r="N268" s="12">
        <f t="shared" ca="1" si="49"/>
        <v>2956</v>
      </c>
      <c r="O268" s="53">
        <f t="shared" ca="1" si="56"/>
        <v>2.3918760367358499E-2</v>
      </c>
      <c r="P268" s="49">
        <f t="shared" ca="1" si="48"/>
        <v>-9.1675447839831406E-2</v>
      </c>
      <c r="Q268" s="44">
        <f t="shared" ca="1" si="48"/>
        <v>-0.15602836879432624</v>
      </c>
      <c r="R268" s="44">
        <f t="shared" ca="1" si="48"/>
        <v>-0.12662721893491125</v>
      </c>
      <c r="S268" s="44">
        <f t="shared" ca="1" si="48"/>
        <v>-0.19245283018867926</v>
      </c>
      <c r="T268" s="51">
        <f t="shared" ca="1" si="39"/>
        <v>-0.13944687045123727</v>
      </c>
      <c r="U268" s="9"/>
      <c r="V268" s="14"/>
    </row>
    <row r="269" spans="1:22" x14ac:dyDescent="0.25">
      <c r="A269" t="s">
        <v>491</v>
      </c>
      <c r="C269" s="60" t="s">
        <v>234</v>
      </c>
      <c r="D269" s="6" t="s">
        <v>255</v>
      </c>
      <c r="E269" s="1">
        <v>864</v>
      </c>
      <c r="F269" s="32">
        <v>899</v>
      </c>
      <c r="G269" s="32">
        <v>803</v>
      </c>
      <c r="H269" s="37">
        <v>938</v>
      </c>
      <c r="I269" s="32">
        <v>1000</v>
      </c>
      <c r="J269" s="32">
        <v>1035</v>
      </c>
      <c r="K269" s="32">
        <v>1015</v>
      </c>
      <c r="L269" s="32">
        <v>1003</v>
      </c>
      <c r="M269" s="1">
        <v>825</v>
      </c>
      <c r="N269" s="12">
        <f t="shared" ca="1" si="49"/>
        <v>3878</v>
      </c>
      <c r="O269" s="53">
        <f t="shared" ca="1" si="56"/>
        <v>3.1379212687623906E-2</v>
      </c>
      <c r="P269" s="49">
        <f t="shared" ca="1" si="48"/>
        <v>0.15127919911012236</v>
      </c>
      <c r="Q269" s="44">
        <f t="shared" ca="1" si="48"/>
        <v>0.26400996264009963</v>
      </c>
      <c r="R269" s="44">
        <f t="shared" ca="1" si="48"/>
        <v>6.9296375266524518E-2</v>
      </c>
      <c r="S269" s="44">
        <f t="shared" ca="1" si="48"/>
        <v>-0.17499999999999999</v>
      </c>
      <c r="T269" s="51">
        <f t="shared" ca="1" si="39"/>
        <v>6.5384615384615388E-2</v>
      </c>
      <c r="U269" s="9"/>
      <c r="V269" s="14"/>
    </row>
    <row r="270" spans="1:22" x14ac:dyDescent="0.25">
      <c r="A270" t="s">
        <v>492</v>
      </c>
      <c r="C270" s="60" t="s">
        <v>234</v>
      </c>
      <c r="D270" s="6" t="s">
        <v>256</v>
      </c>
      <c r="E270" s="1">
        <v>122</v>
      </c>
      <c r="F270" s="32">
        <v>194</v>
      </c>
      <c r="G270" s="32">
        <v>170</v>
      </c>
      <c r="H270" s="37">
        <v>182</v>
      </c>
      <c r="I270" s="32">
        <v>164</v>
      </c>
      <c r="J270" s="32">
        <v>171</v>
      </c>
      <c r="K270" s="32">
        <v>166</v>
      </c>
      <c r="L270" s="32">
        <v>203</v>
      </c>
      <c r="M270" s="1">
        <v>266</v>
      </c>
      <c r="N270" s="12">
        <f t="shared" ca="1" si="49"/>
        <v>806</v>
      </c>
      <c r="O270" s="53">
        <f t="shared" ca="1" si="56"/>
        <v>6.5218270825747465E-3</v>
      </c>
      <c r="P270" s="49">
        <f t="shared" ca="1" si="48"/>
        <v>-0.11855670103092783</v>
      </c>
      <c r="Q270" s="44">
        <f t="shared" ca="1" si="48"/>
        <v>-2.3529411764705882E-2</v>
      </c>
      <c r="R270" s="44">
        <f t="shared" ca="1" si="48"/>
        <v>0.11538461538461539</v>
      </c>
      <c r="S270" s="44">
        <f t="shared" ca="1" si="48"/>
        <v>0.62195121951219512</v>
      </c>
      <c r="T270" s="51">
        <f t="shared" ca="1" si="39"/>
        <v>0.13521126760563379</v>
      </c>
      <c r="U270" s="9"/>
      <c r="V270" s="14"/>
    </row>
    <row r="271" spans="1:22" x14ac:dyDescent="0.25">
      <c r="A271" t="s">
        <v>493</v>
      </c>
      <c r="C271" s="60" t="s">
        <v>234</v>
      </c>
      <c r="D271" s="6" t="s">
        <v>257</v>
      </c>
      <c r="E271" s="1">
        <v>361</v>
      </c>
      <c r="F271" s="32">
        <v>406</v>
      </c>
      <c r="G271" s="32">
        <v>343</v>
      </c>
      <c r="H271" s="37">
        <v>375</v>
      </c>
      <c r="I271" s="32">
        <v>395</v>
      </c>
      <c r="J271" s="32">
        <v>446</v>
      </c>
      <c r="K271" s="32">
        <v>546</v>
      </c>
      <c r="L271" s="32">
        <v>557</v>
      </c>
      <c r="M271" s="1">
        <v>384</v>
      </c>
      <c r="N271" s="12">
        <f t="shared" ca="1" si="49"/>
        <v>1933</v>
      </c>
      <c r="O271" s="53">
        <f t="shared" ca="1" si="56"/>
        <v>1.5641056762552091E-2</v>
      </c>
      <c r="P271" s="49">
        <f t="shared" ca="1" si="48"/>
        <v>9.8522167487684734E-2</v>
      </c>
      <c r="Q271" s="44">
        <f t="shared" ca="1" si="48"/>
        <v>0.59183673469387754</v>
      </c>
      <c r="R271" s="44">
        <f t="shared" ca="1" si="48"/>
        <v>0.48533333333333334</v>
      </c>
      <c r="S271" s="44">
        <f t="shared" ca="1" si="48"/>
        <v>-2.7848101265822784E-2</v>
      </c>
      <c r="T271" s="51">
        <f t="shared" ca="1" si="39"/>
        <v>0.27254772876892691</v>
      </c>
      <c r="U271" s="9"/>
      <c r="V271" s="14"/>
    </row>
    <row r="272" spans="1:22" ht="16.5" thickBot="1" x14ac:dyDescent="0.3">
      <c r="A272" t="s">
        <v>552</v>
      </c>
      <c r="C272" s="60" t="s">
        <v>234</v>
      </c>
      <c r="D272" s="6" t="s">
        <v>515</v>
      </c>
      <c r="E272" s="1">
        <v>1180</v>
      </c>
      <c r="F272" s="32">
        <v>932</v>
      </c>
      <c r="G272" s="32">
        <v>1427</v>
      </c>
      <c r="H272" s="37">
        <v>1149</v>
      </c>
      <c r="I272" s="35">
        <v>1506</v>
      </c>
      <c r="J272" s="32">
        <v>1405</v>
      </c>
      <c r="K272" s="32">
        <v>1547</v>
      </c>
      <c r="L272" s="32">
        <v>1886</v>
      </c>
      <c r="M272" s="1">
        <v>1388</v>
      </c>
      <c r="N272" s="12">
        <f t="shared" ca="1" si="49"/>
        <v>6226</v>
      </c>
      <c r="O272" s="53">
        <f t="shared" ca="1" si="56"/>
        <v>5.0378282153983087E-2</v>
      </c>
      <c r="P272" s="49">
        <f t="shared" ca="1" si="48"/>
        <v>0.50751072961373389</v>
      </c>
      <c r="Q272" s="44">
        <f t="shared" ca="1" si="48"/>
        <v>8.4092501751927118E-2</v>
      </c>
      <c r="R272" s="44">
        <f t="shared" ca="1" si="48"/>
        <v>0.64142732811140124</v>
      </c>
      <c r="S272" s="44">
        <f t="shared" ca="1" si="48"/>
        <v>-7.8353253652058433E-2</v>
      </c>
      <c r="T272" s="51">
        <f t="shared" ref="T272:T275" ca="1" si="57">IFERROR(SUM(OFFSET(N272,0,0)-SUM(OFFSET(N272,0,-8,1,4)))/SUM(OFFSET(N272,0,-8,1,4)),"-")</f>
        <v>0.24172317510969285</v>
      </c>
      <c r="U272" s="9"/>
      <c r="V272" s="14"/>
    </row>
    <row r="273" spans="1:22" ht="16.5" thickBot="1" x14ac:dyDescent="0.3">
      <c r="A273" t="s">
        <v>494</v>
      </c>
      <c r="C273" s="61" t="s">
        <v>234</v>
      </c>
      <c r="D273" s="117" t="s">
        <v>33</v>
      </c>
      <c r="E273" s="118">
        <v>21584</v>
      </c>
      <c r="F273" s="119">
        <f>SUBTOTAL(9,F264:F272)</f>
        <v>21649</v>
      </c>
      <c r="G273" s="120">
        <v>23598</v>
      </c>
      <c r="H273" s="121">
        <f t="shared" ref="H273:M273" si="58">SUBTOTAL(9,H264:H272)</f>
        <v>27056</v>
      </c>
      <c r="I273" s="122">
        <f t="shared" si="58"/>
        <v>24740</v>
      </c>
      <c r="J273" s="122">
        <f t="shared" si="58"/>
        <v>29758</v>
      </c>
      <c r="K273" s="122">
        <f t="shared" si="58"/>
        <v>29977</v>
      </c>
      <c r="L273" s="122">
        <f t="shared" si="58"/>
        <v>34571</v>
      </c>
      <c r="M273" s="118">
        <f t="shared" si="58"/>
        <v>29279</v>
      </c>
      <c r="N273" s="123">
        <f t="shared" ca="1" si="49"/>
        <v>123585</v>
      </c>
      <c r="O273" s="92">
        <f ca="1">SUM(N273/$N$274)</f>
        <v>2.1574576617373133E-2</v>
      </c>
      <c r="P273" s="124">
        <f t="shared" ca="1" si="48"/>
        <v>0.37456695459374567</v>
      </c>
      <c r="Q273" s="91">
        <f t="shared" ca="1" si="48"/>
        <v>0.27031951860327147</v>
      </c>
      <c r="R273" s="91">
        <f t="shared" ca="1" si="48"/>
        <v>0.27775724423418097</v>
      </c>
      <c r="S273" s="91">
        <f t="shared" ca="1" si="48"/>
        <v>0.18346806790622475</v>
      </c>
      <c r="T273" s="124">
        <f t="shared" ca="1" si="57"/>
        <v>0.27350762033325432</v>
      </c>
      <c r="U273" s="9"/>
      <c r="V273" s="14"/>
    </row>
    <row r="274" spans="1:22" ht="16.5" thickBot="1" x14ac:dyDescent="0.3">
      <c r="A274" t="s">
        <v>495</v>
      </c>
      <c r="C274" s="100" t="s">
        <v>33</v>
      </c>
      <c r="D274" s="117" t="s">
        <v>33</v>
      </c>
      <c r="E274" s="118">
        <v>1323508</v>
      </c>
      <c r="F274" s="119">
        <f>SUBTOTAL(9,F6:F273)</f>
        <v>1407332</v>
      </c>
      <c r="G274" s="120">
        <v>1343606</v>
      </c>
      <c r="H274" s="121">
        <f t="shared" ref="H274:M274" si="59">SUBTOTAL(9,H6:H273)</f>
        <v>1488574</v>
      </c>
      <c r="I274" s="122">
        <f t="shared" si="59"/>
        <v>1374188</v>
      </c>
      <c r="J274" s="122">
        <f t="shared" si="59"/>
        <v>1437225</v>
      </c>
      <c r="K274" s="122">
        <f t="shared" si="59"/>
        <v>1352116</v>
      </c>
      <c r="L274" s="122">
        <f t="shared" si="59"/>
        <v>1512137</v>
      </c>
      <c r="M274" s="118">
        <f t="shared" si="59"/>
        <v>1426792</v>
      </c>
      <c r="N274" s="123">
        <f t="shared" ca="1" si="49"/>
        <v>5728270</v>
      </c>
      <c r="O274" s="92">
        <f ca="1">SUM(N274/$N$274)</f>
        <v>1</v>
      </c>
      <c r="P274" s="124">
        <f t="shared" ca="1" si="48"/>
        <v>2.1240901223023422E-2</v>
      </c>
      <c r="Q274" s="91">
        <f t="shared" ca="1" si="48"/>
        <v>6.3337019929949698E-3</v>
      </c>
      <c r="R274" s="91">
        <f t="shared" ca="1" si="48"/>
        <v>1.5829243289215048E-2</v>
      </c>
      <c r="S274" s="91">
        <f t="shared" ca="1" si="48"/>
        <v>3.8280060661277787E-2</v>
      </c>
      <c r="T274" s="124">
        <f t="shared" ca="1" si="57"/>
        <v>2.0408999412152413E-2</v>
      </c>
      <c r="U274" s="10"/>
      <c r="V274" s="14"/>
    </row>
    <row r="275" spans="1:22" x14ac:dyDescent="0.25">
      <c r="C275" s="15"/>
      <c r="D275" s="15"/>
      <c r="E275" s="19"/>
      <c r="F275" s="19"/>
      <c r="G275" s="19"/>
      <c r="H275" s="14"/>
      <c r="I275" s="19"/>
      <c r="J275" s="19"/>
      <c r="K275" s="19"/>
      <c r="L275" s="19"/>
      <c r="M275" s="19"/>
      <c r="N275" s="22"/>
      <c r="O275" s="38"/>
      <c r="P275" s="38"/>
      <c r="Q275" s="38"/>
      <c r="R275" s="38"/>
      <c r="S275" s="38"/>
      <c r="T275" s="38"/>
      <c r="U275" s="14"/>
      <c r="V275" s="14"/>
    </row>
    <row r="276" spans="1:22" hidden="1" x14ac:dyDescent="0.25"/>
    <row r="277" spans="1:22" hidden="1" x14ac:dyDescent="0.25"/>
    <row r="278" spans="1:22" hidden="1" x14ac:dyDescent="0.25"/>
    <row r="279" spans="1:22" hidden="1" x14ac:dyDescent="0.25"/>
    <row r="280" spans="1:22" hidden="1" x14ac:dyDescent="0.25"/>
    <row r="281" spans="1:22" hidden="1" x14ac:dyDescent="0.25"/>
    <row r="282" spans="1:22" hidden="1" x14ac:dyDescent="0.25"/>
    <row r="283" spans="1:22" hidden="1" x14ac:dyDescent="0.25"/>
  </sheetData>
  <autoFilter ref="C5:U5"/>
  <mergeCells count="1">
    <mergeCell ref="N4:O4"/>
  </mergeCells>
  <pageMargins left="0.70866141732283472" right="0.70866141732283472" top="0.74803149606299213" bottom="0.74803149606299213" header="0.31496062992125984" footer="0.31496062992125984"/>
  <pageSetup paperSize="9" scale="43" fitToHeight="10" orientation="landscape" r:id="rId1"/>
  <legacy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'P2'!E6:K6</xm:f>
              <xm:sqref>U6</xm:sqref>
            </x14:sparkline>
            <x14:sparkline>
              <xm:f>'P2'!E7:K7</xm:f>
              <xm:sqref>U7</xm:sqref>
            </x14:sparkline>
            <x14:sparkline>
              <xm:f>'P2'!E8:K8</xm:f>
              <xm:sqref>U8</xm:sqref>
            </x14:sparkline>
            <x14:sparkline>
              <xm:f>'P2'!E9:K9</xm:f>
              <xm:sqref>U9</xm:sqref>
            </x14:sparkline>
            <x14:sparkline>
              <xm:f>'P2'!E10:K10</xm:f>
              <xm:sqref>U10</xm:sqref>
            </x14:sparkline>
            <x14:sparkline>
              <xm:f>'P2'!E11:K11</xm:f>
              <xm:sqref>U11</xm:sqref>
            </x14:sparkline>
            <x14:sparkline>
              <xm:f>'P2'!E12:K12</xm:f>
              <xm:sqref>U12</xm:sqref>
            </x14:sparkline>
            <x14:sparkline>
              <xm:f>'P2'!E13:K13</xm:f>
              <xm:sqref>U13</xm:sqref>
            </x14:sparkline>
            <x14:sparkline>
              <xm:f>'P2'!E14:K14</xm:f>
              <xm:sqref>U14</xm:sqref>
            </x14:sparkline>
            <x14:sparkline>
              <xm:f>'P2'!E15:K15</xm:f>
              <xm:sqref>U15</xm:sqref>
            </x14:sparkline>
            <x14:sparkline>
              <xm:f>'P2'!E16:K16</xm:f>
              <xm:sqref>U16</xm:sqref>
            </x14:sparkline>
            <x14:sparkline>
              <xm:f>'P2'!E17:K17</xm:f>
              <xm:sqref>U17</xm:sqref>
            </x14:sparkline>
            <x14:sparkline>
              <xm:f>'P2'!E18:K18</xm:f>
              <xm:sqref>U18</xm:sqref>
            </x14:sparkline>
            <x14:sparkline>
              <xm:f>'P2'!E19:K19</xm:f>
              <xm:sqref>U19</xm:sqref>
            </x14:sparkline>
            <x14:sparkline>
              <xm:f>'P2'!E20:K20</xm:f>
              <xm:sqref>U20</xm:sqref>
            </x14:sparkline>
            <x14:sparkline>
              <xm:f>'P2'!E21:K21</xm:f>
              <xm:sqref>U21</xm:sqref>
            </x14:sparkline>
            <x14:sparkline>
              <xm:f>'P2'!E22:K22</xm:f>
              <xm:sqref>U22</xm:sqref>
            </x14:sparkline>
            <x14:sparkline>
              <xm:f>'P2'!E23:K23</xm:f>
              <xm:sqref>U23</xm:sqref>
            </x14:sparkline>
            <x14:sparkline>
              <xm:f>'P2'!E24:K24</xm:f>
              <xm:sqref>U24</xm:sqref>
            </x14:sparkline>
            <x14:sparkline>
              <xm:f>'P2'!E25:K25</xm:f>
              <xm:sqref>U25</xm:sqref>
            </x14:sparkline>
            <x14:sparkline>
              <xm:f>'P2'!E26:K26</xm:f>
              <xm:sqref>U26</xm:sqref>
            </x14:sparkline>
            <x14:sparkline>
              <xm:f>'P2'!E27:K27</xm:f>
              <xm:sqref>U27</xm:sqref>
            </x14:sparkline>
            <x14:sparkline>
              <xm:f>'P2'!E28:K28</xm:f>
              <xm:sqref>U28</xm:sqref>
            </x14:sparkline>
            <x14:sparkline>
              <xm:f>'P2'!E29:K29</xm:f>
              <xm:sqref>U29</xm:sqref>
            </x14:sparkline>
            <x14:sparkline>
              <xm:f>'P2'!E30:K30</xm:f>
              <xm:sqref>U30</xm:sqref>
            </x14:sparkline>
            <x14:sparkline>
              <xm:f>'P2'!E31:K31</xm:f>
              <xm:sqref>U31</xm:sqref>
            </x14:sparkline>
            <x14:sparkline>
              <xm:f>'P2'!E32:K32</xm:f>
              <xm:sqref>U32</xm:sqref>
            </x14:sparkline>
            <x14:sparkline>
              <xm:f>'P2'!E33:K33</xm:f>
              <xm:sqref>U33</xm:sqref>
            </x14:sparkline>
            <x14:sparkline>
              <xm:f>'P2'!E34:K34</xm:f>
              <xm:sqref>U34</xm:sqref>
            </x14:sparkline>
            <x14:sparkline>
              <xm:f>'P2'!E35:K35</xm:f>
              <xm:sqref>U35</xm:sqref>
            </x14:sparkline>
            <x14:sparkline>
              <xm:f>'P2'!E36:K36</xm:f>
              <xm:sqref>U36</xm:sqref>
            </x14:sparkline>
            <x14:sparkline>
              <xm:f>'P2'!E37:K37</xm:f>
              <xm:sqref>U37</xm:sqref>
            </x14:sparkline>
            <x14:sparkline>
              <xm:f>'P2'!E38:K38</xm:f>
              <xm:sqref>U38</xm:sqref>
            </x14:sparkline>
            <x14:sparkline>
              <xm:f>'P2'!E39:K39</xm:f>
              <xm:sqref>U39</xm:sqref>
            </x14:sparkline>
            <x14:sparkline>
              <xm:f>'P2'!E40:K40</xm:f>
              <xm:sqref>U40</xm:sqref>
            </x14:sparkline>
            <x14:sparkline>
              <xm:f>'P2'!E41:K41</xm:f>
              <xm:sqref>U41</xm:sqref>
            </x14:sparkline>
            <x14:sparkline>
              <xm:f>'P2'!E42:K42</xm:f>
              <xm:sqref>U42</xm:sqref>
            </x14:sparkline>
            <x14:sparkline>
              <xm:f>'P2'!E43:K43</xm:f>
              <xm:sqref>U43</xm:sqref>
            </x14:sparkline>
            <x14:sparkline>
              <xm:f>'P2'!E44:K44</xm:f>
              <xm:sqref>U44</xm:sqref>
            </x14:sparkline>
            <x14:sparkline>
              <xm:f>'P2'!E45:K45</xm:f>
              <xm:sqref>U45</xm:sqref>
            </x14:sparkline>
            <x14:sparkline>
              <xm:f>'P2'!E46:K46</xm:f>
              <xm:sqref>U46</xm:sqref>
            </x14:sparkline>
            <x14:sparkline>
              <xm:f>'P2'!E47:K47</xm:f>
              <xm:sqref>U47</xm:sqref>
            </x14:sparkline>
            <x14:sparkline>
              <xm:f>'P2'!E48:K48</xm:f>
              <xm:sqref>U48</xm:sqref>
            </x14:sparkline>
            <x14:sparkline>
              <xm:f>'P2'!E49:K49</xm:f>
              <xm:sqref>U49</xm:sqref>
            </x14:sparkline>
            <x14:sparkline>
              <xm:f>'P2'!E50:K50</xm:f>
              <xm:sqref>U50</xm:sqref>
            </x14:sparkline>
            <x14:sparkline>
              <xm:f>'P2'!E51:K51</xm:f>
              <xm:sqref>U51</xm:sqref>
            </x14:sparkline>
            <x14:sparkline>
              <xm:f>'P2'!E52:K52</xm:f>
              <xm:sqref>U52</xm:sqref>
            </x14:sparkline>
            <x14:sparkline>
              <xm:f>'P2'!E53:K53</xm:f>
              <xm:sqref>U53</xm:sqref>
            </x14:sparkline>
            <x14:sparkline>
              <xm:f>'P2'!E54:K54</xm:f>
              <xm:sqref>U54</xm:sqref>
            </x14:sparkline>
            <x14:sparkline>
              <xm:f>'P2'!E55:K55</xm:f>
              <xm:sqref>U55</xm:sqref>
            </x14:sparkline>
            <x14:sparkline>
              <xm:f>'P2'!E56:K56</xm:f>
              <xm:sqref>U56</xm:sqref>
            </x14:sparkline>
            <x14:sparkline>
              <xm:f>'P2'!E57:K57</xm:f>
              <xm:sqref>U57</xm:sqref>
            </x14:sparkline>
            <x14:sparkline>
              <xm:f>'P2'!E58:K58</xm:f>
              <xm:sqref>U58</xm:sqref>
            </x14:sparkline>
            <x14:sparkline>
              <xm:f>'P2'!E59:K59</xm:f>
              <xm:sqref>U59</xm:sqref>
            </x14:sparkline>
            <x14:sparkline>
              <xm:f>'P2'!E60:K60</xm:f>
              <xm:sqref>U60</xm:sqref>
            </x14:sparkline>
            <x14:sparkline>
              <xm:f>'P2'!E61:K61</xm:f>
              <xm:sqref>U61</xm:sqref>
            </x14:sparkline>
            <x14:sparkline>
              <xm:f>'P2'!E62:K62</xm:f>
              <xm:sqref>U62</xm:sqref>
            </x14:sparkline>
            <x14:sparkline>
              <xm:f>'P2'!E63:K63</xm:f>
              <xm:sqref>U63</xm:sqref>
            </x14:sparkline>
            <x14:sparkline>
              <xm:f>'P2'!E64:K64</xm:f>
              <xm:sqref>U64</xm:sqref>
            </x14:sparkline>
            <x14:sparkline>
              <xm:f>'P2'!E65:K65</xm:f>
              <xm:sqref>U65</xm:sqref>
            </x14:sparkline>
            <x14:sparkline>
              <xm:f>'P2'!E66:K66</xm:f>
              <xm:sqref>U66</xm:sqref>
            </x14:sparkline>
            <x14:sparkline>
              <xm:f>'P2'!E67:K67</xm:f>
              <xm:sqref>U67</xm:sqref>
            </x14:sparkline>
            <x14:sparkline>
              <xm:f>'P2'!E68:K68</xm:f>
              <xm:sqref>U68</xm:sqref>
            </x14:sparkline>
            <x14:sparkline>
              <xm:f>'P2'!E69:K69</xm:f>
              <xm:sqref>U69</xm:sqref>
            </x14:sparkline>
            <x14:sparkline>
              <xm:f>'P2'!E70:K70</xm:f>
              <xm:sqref>U70</xm:sqref>
            </x14:sparkline>
            <x14:sparkline>
              <xm:f>'P2'!E71:K71</xm:f>
              <xm:sqref>U71</xm:sqref>
            </x14:sparkline>
            <x14:sparkline>
              <xm:f>'P2'!E72:K72</xm:f>
              <xm:sqref>U72</xm:sqref>
            </x14:sparkline>
            <x14:sparkline>
              <xm:f>'P2'!E73:K73</xm:f>
              <xm:sqref>U73</xm:sqref>
            </x14:sparkline>
            <x14:sparkline>
              <xm:f>'P2'!E74:K74</xm:f>
              <xm:sqref>U74</xm:sqref>
            </x14:sparkline>
            <x14:sparkline>
              <xm:f>'P2'!E75:K75</xm:f>
              <xm:sqref>U75</xm:sqref>
            </x14:sparkline>
            <x14:sparkline>
              <xm:f>'P2'!E76:K76</xm:f>
              <xm:sqref>U76</xm:sqref>
            </x14:sparkline>
            <x14:sparkline>
              <xm:f>'P2'!E77:K77</xm:f>
              <xm:sqref>U77</xm:sqref>
            </x14:sparkline>
            <x14:sparkline>
              <xm:f>'P2'!E78:K78</xm:f>
              <xm:sqref>U78</xm:sqref>
            </x14:sparkline>
            <x14:sparkline>
              <xm:f>'P2'!E79:K79</xm:f>
              <xm:sqref>U79</xm:sqref>
            </x14:sparkline>
            <x14:sparkline>
              <xm:f>'P2'!E80:K80</xm:f>
              <xm:sqref>U80</xm:sqref>
            </x14:sparkline>
            <x14:sparkline>
              <xm:f>'P2'!E81:K81</xm:f>
              <xm:sqref>U81</xm:sqref>
            </x14:sparkline>
            <x14:sparkline>
              <xm:f>'P2'!E82:K82</xm:f>
              <xm:sqref>U82</xm:sqref>
            </x14:sparkline>
            <x14:sparkline>
              <xm:f>'P2'!E83:K83</xm:f>
              <xm:sqref>U83</xm:sqref>
            </x14:sparkline>
            <x14:sparkline>
              <xm:f>'P2'!E84:K84</xm:f>
              <xm:sqref>U84</xm:sqref>
            </x14:sparkline>
            <x14:sparkline>
              <xm:f>'P2'!E85:K85</xm:f>
              <xm:sqref>U85</xm:sqref>
            </x14:sparkline>
            <x14:sparkline>
              <xm:f>'P2'!E86:K86</xm:f>
              <xm:sqref>U86</xm:sqref>
            </x14:sparkline>
            <x14:sparkline>
              <xm:f>'P2'!E87:K87</xm:f>
              <xm:sqref>U87</xm:sqref>
            </x14:sparkline>
            <x14:sparkline>
              <xm:f>'P2'!E88:K88</xm:f>
              <xm:sqref>U88</xm:sqref>
            </x14:sparkline>
            <x14:sparkline>
              <xm:f>'P2'!E89:K89</xm:f>
              <xm:sqref>U89</xm:sqref>
            </x14:sparkline>
            <x14:sparkline>
              <xm:f>'P2'!E90:K90</xm:f>
              <xm:sqref>U90</xm:sqref>
            </x14:sparkline>
            <x14:sparkline>
              <xm:f>'P2'!E91:K91</xm:f>
              <xm:sqref>U91</xm:sqref>
            </x14:sparkline>
            <x14:sparkline>
              <xm:f>'P2'!E92:K92</xm:f>
              <xm:sqref>U92</xm:sqref>
            </x14:sparkline>
            <x14:sparkline>
              <xm:f>'P2'!E93:K93</xm:f>
              <xm:sqref>U93</xm:sqref>
            </x14:sparkline>
            <x14:sparkline>
              <xm:f>'P2'!E94:K94</xm:f>
              <xm:sqref>U94</xm:sqref>
            </x14:sparkline>
            <x14:sparkline>
              <xm:f>'P2'!E95:K95</xm:f>
              <xm:sqref>U95</xm:sqref>
            </x14:sparkline>
            <x14:sparkline>
              <xm:f>'P2'!E96:K96</xm:f>
              <xm:sqref>U96</xm:sqref>
            </x14:sparkline>
            <x14:sparkline>
              <xm:f>'P2'!E97:K97</xm:f>
              <xm:sqref>U97</xm:sqref>
            </x14:sparkline>
            <x14:sparkline>
              <xm:f>'P2'!E98:K98</xm:f>
              <xm:sqref>U98</xm:sqref>
            </x14:sparkline>
            <x14:sparkline>
              <xm:f>'P2'!E99:K99</xm:f>
              <xm:sqref>U99</xm:sqref>
            </x14:sparkline>
            <x14:sparkline>
              <xm:f>'P2'!E100:K100</xm:f>
              <xm:sqref>U100</xm:sqref>
            </x14:sparkline>
            <x14:sparkline>
              <xm:f>'P2'!E101:K101</xm:f>
              <xm:sqref>U101</xm:sqref>
            </x14:sparkline>
            <x14:sparkline>
              <xm:f>'P2'!E102:K102</xm:f>
              <xm:sqref>U102</xm:sqref>
            </x14:sparkline>
            <x14:sparkline>
              <xm:f>'P2'!E103:K103</xm:f>
              <xm:sqref>U103</xm:sqref>
            </x14:sparkline>
            <x14:sparkline>
              <xm:f>'P2'!E104:K104</xm:f>
              <xm:sqref>U104</xm:sqref>
            </x14:sparkline>
            <x14:sparkline>
              <xm:f>'P2'!E105:K105</xm:f>
              <xm:sqref>U105</xm:sqref>
            </x14:sparkline>
            <x14:sparkline>
              <xm:f>'P2'!E106:K106</xm:f>
              <xm:sqref>U106</xm:sqref>
            </x14:sparkline>
            <x14:sparkline>
              <xm:f>'P2'!E107:K107</xm:f>
              <xm:sqref>U107</xm:sqref>
            </x14:sparkline>
            <x14:sparkline>
              <xm:f>'P2'!E108:K108</xm:f>
              <xm:sqref>U108</xm:sqref>
            </x14:sparkline>
            <x14:sparkline>
              <xm:f>'P2'!E109:K109</xm:f>
              <xm:sqref>U109</xm:sqref>
            </x14:sparkline>
            <x14:sparkline>
              <xm:f>'P2'!E110:K110</xm:f>
              <xm:sqref>U110</xm:sqref>
            </x14:sparkline>
            <x14:sparkline>
              <xm:f>'P2'!E111:K111</xm:f>
              <xm:sqref>U111</xm:sqref>
            </x14:sparkline>
            <x14:sparkline>
              <xm:f>'P2'!E112:K112</xm:f>
              <xm:sqref>U112</xm:sqref>
            </x14:sparkline>
            <x14:sparkline>
              <xm:f>'P2'!E113:K113</xm:f>
              <xm:sqref>U113</xm:sqref>
            </x14:sparkline>
            <x14:sparkline>
              <xm:f>'P2'!E114:K114</xm:f>
              <xm:sqref>U114</xm:sqref>
            </x14:sparkline>
            <x14:sparkline>
              <xm:f>'P2'!E115:K115</xm:f>
              <xm:sqref>U115</xm:sqref>
            </x14:sparkline>
            <x14:sparkline>
              <xm:f>'P2'!E116:K116</xm:f>
              <xm:sqref>U116</xm:sqref>
            </x14:sparkline>
            <x14:sparkline>
              <xm:f>'P2'!E117:K117</xm:f>
              <xm:sqref>U117</xm:sqref>
            </x14:sparkline>
            <x14:sparkline>
              <xm:f>'P2'!E118:K118</xm:f>
              <xm:sqref>U118</xm:sqref>
            </x14:sparkline>
            <x14:sparkline>
              <xm:f>'P2'!E119:K119</xm:f>
              <xm:sqref>U119</xm:sqref>
            </x14:sparkline>
            <x14:sparkline>
              <xm:f>'P2'!E120:K120</xm:f>
              <xm:sqref>U120</xm:sqref>
            </x14:sparkline>
            <x14:sparkline>
              <xm:f>'P2'!E121:K121</xm:f>
              <xm:sqref>U121</xm:sqref>
            </x14:sparkline>
            <x14:sparkline>
              <xm:f>'P2'!E122:K122</xm:f>
              <xm:sqref>U122</xm:sqref>
            </x14:sparkline>
            <x14:sparkline>
              <xm:f>'P2'!E123:K123</xm:f>
              <xm:sqref>U123</xm:sqref>
            </x14:sparkline>
            <x14:sparkline>
              <xm:f>'P2'!E124:K124</xm:f>
              <xm:sqref>U124</xm:sqref>
            </x14:sparkline>
            <x14:sparkline>
              <xm:f>'P2'!E125:K125</xm:f>
              <xm:sqref>U125</xm:sqref>
            </x14:sparkline>
            <x14:sparkline>
              <xm:f>'P2'!E126:K126</xm:f>
              <xm:sqref>U126</xm:sqref>
            </x14:sparkline>
            <x14:sparkline>
              <xm:f>'P2'!E127:K127</xm:f>
              <xm:sqref>U127</xm:sqref>
            </x14:sparkline>
            <x14:sparkline>
              <xm:f>'P2'!E128:K128</xm:f>
              <xm:sqref>U128</xm:sqref>
            </x14:sparkline>
            <x14:sparkline>
              <xm:f>'P2'!E129:K129</xm:f>
              <xm:sqref>U129</xm:sqref>
            </x14:sparkline>
            <x14:sparkline>
              <xm:f>'P2'!E130:K130</xm:f>
              <xm:sqref>U130</xm:sqref>
            </x14:sparkline>
            <x14:sparkline>
              <xm:f>'P2'!E131:K131</xm:f>
              <xm:sqref>U131</xm:sqref>
            </x14:sparkline>
            <x14:sparkline>
              <xm:f>'P2'!E132:K132</xm:f>
              <xm:sqref>U132</xm:sqref>
            </x14:sparkline>
            <x14:sparkline>
              <xm:f>'P2'!E133:K133</xm:f>
              <xm:sqref>U133</xm:sqref>
            </x14:sparkline>
            <x14:sparkline>
              <xm:f>'P2'!E134:K134</xm:f>
              <xm:sqref>U134</xm:sqref>
            </x14:sparkline>
            <x14:sparkline>
              <xm:f>'P2'!E135:K135</xm:f>
              <xm:sqref>U135</xm:sqref>
            </x14:sparkline>
            <x14:sparkline>
              <xm:f>'P2'!E136:K136</xm:f>
              <xm:sqref>U136</xm:sqref>
            </x14:sparkline>
            <x14:sparkline>
              <xm:f>'P2'!E137:K137</xm:f>
              <xm:sqref>U137</xm:sqref>
            </x14:sparkline>
            <x14:sparkline>
              <xm:f>'P2'!E138:K138</xm:f>
              <xm:sqref>U138</xm:sqref>
            </x14:sparkline>
            <x14:sparkline>
              <xm:f>'P2'!E139:K139</xm:f>
              <xm:sqref>U139</xm:sqref>
            </x14:sparkline>
            <x14:sparkline>
              <xm:f>'P2'!E140:K140</xm:f>
              <xm:sqref>U140</xm:sqref>
            </x14:sparkline>
            <x14:sparkline>
              <xm:f>'P2'!E141:K141</xm:f>
              <xm:sqref>U141</xm:sqref>
            </x14:sparkline>
            <x14:sparkline>
              <xm:f>'P2'!E142:K142</xm:f>
              <xm:sqref>U142</xm:sqref>
            </x14:sparkline>
            <x14:sparkline>
              <xm:f>'P2'!E143:K143</xm:f>
              <xm:sqref>U143</xm:sqref>
            </x14:sparkline>
            <x14:sparkline>
              <xm:f>'P2'!E144:K144</xm:f>
              <xm:sqref>U144</xm:sqref>
            </x14:sparkline>
            <x14:sparkline>
              <xm:f>'P2'!E145:K145</xm:f>
              <xm:sqref>U145</xm:sqref>
            </x14:sparkline>
            <x14:sparkline>
              <xm:f>'P2'!E146:K146</xm:f>
              <xm:sqref>U146</xm:sqref>
            </x14:sparkline>
            <x14:sparkline>
              <xm:f>'P2'!E147:K147</xm:f>
              <xm:sqref>U147</xm:sqref>
            </x14:sparkline>
            <x14:sparkline>
              <xm:f>'P2'!E148:K148</xm:f>
              <xm:sqref>U148</xm:sqref>
            </x14:sparkline>
            <x14:sparkline>
              <xm:f>'P2'!E149:K149</xm:f>
              <xm:sqref>U149</xm:sqref>
            </x14:sparkline>
            <x14:sparkline>
              <xm:f>'P2'!E150:K150</xm:f>
              <xm:sqref>U150</xm:sqref>
            </x14:sparkline>
            <x14:sparkline>
              <xm:f>'P2'!E151:K151</xm:f>
              <xm:sqref>U151</xm:sqref>
            </x14:sparkline>
            <x14:sparkline>
              <xm:f>'P2'!E152:K152</xm:f>
              <xm:sqref>U152</xm:sqref>
            </x14:sparkline>
            <x14:sparkline>
              <xm:f>'P2'!E153:K153</xm:f>
              <xm:sqref>U153</xm:sqref>
            </x14:sparkline>
            <x14:sparkline>
              <xm:f>'P2'!E154:K154</xm:f>
              <xm:sqref>U154</xm:sqref>
            </x14:sparkline>
            <x14:sparkline>
              <xm:f>'P2'!E155:K155</xm:f>
              <xm:sqref>U155</xm:sqref>
            </x14:sparkline>
            <x14:sparkline>
              <xm:f>'P2'!E156:K156</xm:f>
              <xm:sqref>U156</xm:sqref>
            </x14:sparkline>
            <x14:sparkline>
              <xm:f>'P2'!E157:K157</xm:f>
              <xm:sqref>U157</xm:sqref>
            </x14:sparkline>
            <x14:sparkline>
              <xm:f>'P2'!E158:K158</xm:f>
              <xm:sqref>U158</xm:sqref>
            </x14:sparkline>
            <x14:sparkline>
              <xm:f>'P2'!E159:K159</xm:f>
              <xm:sqref>U159</xm:sqref>
            </x14:sparkline>
            <x14:sparkline>
              <xm:f>'P2'!E160:K160</xm:f>
              <xm:sqref>U160</xm:sqref>
            </x14:sparkline>
            <x14:sparkline>
              <xm:f>'P2'!E161:K161</xm:f>
              <xm:sqref>U161</xm:sqref>
            </x14:sparkline>
            <x14:sparkline>
              <xm:f>'P2'!E162:K162</xm:f>
              <xm:sqref>U162</xm:sqref>
            </x14:sparkline>
            <x14:sparkline>
              <xm:f>'P2'!E163:K163</xm:f>
              <xm:sqref>U163</xm:sqref>
            </x14:sparkline>
            <x14:sparkline>
              <xm:f>'P2'!E164:K164</xm:f>
              <xm:sqref>U164</xm:sqref>
            </x14:sparkline>
            <x14:sparkline>
              <xm:f>'P2'!E165:K165</xm:f>
              <xm:sqref>U165</xm:sqref>
            </x14:sparkline>
            <x14:sparkline>
              <xm:f>'P2'!E166:K166</xm:f>
              <xm:sqref>U166</xm:sqref>
            </x14:sparkline>
            <x14:sparkline>
              <xm:f>'P2'!E167:K167</xm:f>
              <xm:sqref>U167</xm:sqref>
            </x14:sparkline>
            <x14:sparkline>
              <xm:f>'P2'!E168:K168</xm:f>
              <xm:sqref>U168</xm:sqref>
            </x14:sparkline>
            <x14:sparkline>
              <xm:f>'P2'!E169:K169</xm:f>
              <xm:sqref>U169</xm:sqref>
            </x14:sparkline>
            <x14:sparkline>
              <xm:f>'P2'!E170:K170</xm:f>
              <xm:sqref>U170</xm:sqref>
            </x14:sparkline>
            <x14:sparkline>
              <xm:f>'P2'!E171:K171</xm:f>
              <xm:sqref>U171</xm:sqref>
            </x14:sparkline>
            <x14:sparkline>
              <xm:f>'P2'!E172:K172</xm:f>
              <xm:sqref>U172</xm:sqref>
            </x14:sparkline>
            <x14:sparkline>
              <xm:f>'P2'!E173:K173</xm:f>
              <xm:sqref>U173</xm:sqref>
            </x14:sparkline>
            <x14:sparkline>
              <xm:f>'P2'!E174:K174</xm:f>
              <xm:sqref>U174</xm:sqref>
            </x14:sparkline>
            <x14:sparkline>
              <xm:f>'P2'!E175:K175</xm:f>
              <xm:sqref>U175</xm:sqref>
            </x14:sparkline>
            <x14:sparkline>
              <xm:f>'P2'!E176:K176</xm:f>
              <xm:sqref>U176</xm:sqref>
            </x14:sparkline>
            <x14:sparkline>
              <xm:f>'P2'!E177:K177</xm:f>
              <xm:sqref>U177</xm:sqref>
            </x14:sparkline>
            <x14:sparkline>
              <xm:f>'P2'!E178:K178</xm:f>
              <xm:sqref>U178</xm:sqref>
            </x14:sparkline>
            <x14:sparkline>
              <xm:f>'P2'!E179:K179</xm:f>
              <xm:sqref>U179</xm:sqref>
            </x14:sparkline>
            <x14:sparkline>
              <xm:f>'P2'!E180:K180</xm:f>
              <xm:sqref>U180</xm:sqref>
            </x14:sparkline>
            <x14:sparkline>
              <xm:f>'P2'!E181:K181</xm:f>
              <xm:sqref>U181</xm:sqref>
            </x14:sparkline>
            <x14:sparkline>
              <xm:f>'P2'!E182:K182</xm:f>
              <xm:sqref>U182</xm:sqref>
            </x14:sparkline>
            <x14:sparkline>
              <xm:f>'P2'!E183:K183</xm:f>
              <xm:sqref>U183</xm:sqref>
            </x14:sparkline>
            <x14:sparkline>
              <xm:f>'P2'!E184:K184</xm:f>
              <xm:sqref>U184</xm:sqref>
            </x14:sparkline>
            <x14:sparkline>
              <xm:f>'P2'!E185:K185</xm:f>
              <xm:sqref>U185</xm:sqref>
            </x14:sparkline>
            <x14:sparkline>
              <xm:f>'P2'!E186:K186</xm:f>
              <xm:sqref>U186</xm:sqref>
            </x14:sparkline>
            <x14:sparkline>
              <xm:f>'P2'!E187:K187</xm:f>
              <xm:sqref>U187</xm:sqref>
            </x14:sparkline>
            <x14:sparkline>
              <xm:f>'P2'!E188:K188</xm:f>
              <xm:sqref>U188</xm:sqref>
            </x14:sparkline>
            <x14:sparkline>
              <xm:f>'P2'!E189:K189</xm:f>
              <xm:sqref>U189</xm:sqref>
            </x14:sparkline>
            <x14:sparkline>
              <xm:f>'P2'!E190:K190</xm:f>
              <xm:sqref>U190</xm:sqref>
            </x14:sparkline>
            <x14:sparkline>
              <xm:f>'P2'!E191:K191</xm:f>
              <xm:sqref>U191</xm:sqref>
            </x14:sparkline>
            <x14:sparkline>
              <xm:f>'P2'!E192:K192</xm:f>
              <xm:sqref>U192</xm:sqref>
            </x14:sparkline>
            <x14:sparkline>
              <xm:f>'P2'!E193:K193</xm:f>
              <xm:sqref>U193</xm:sqref>
            </x14:sparkline>
            <x14:sparkline>
              <xm:f>'P2'!E194:K194</xm:f>
              <xm:sqref>U194</xm:sqref>
            </x14:sparkline>
            <x14:sparkline>
              <xm:f>'P2'!E195:K195</xm:f>
              <xm:sqref>U195</xm:sqref>
            </x14:sparkline>
            <x14:sparkline>
              <xm:f>'P2'!E196:K196</xm:f>
              <xm:sqref>U196</xm:sqref>
            </x14:sparkline>
            <x14:sparkline>
              <xm:f>'P2'!E197:K197</xm:f>
              <xm:sqref>U197</xm:sqref>
            </x14:sparkline>
            <x14:sparkline>
              <xm:f>'P2'!E198:K198</xm:f>
              <xm:sqref>U198</xm:sqref>
            </x14:sparkline>
            <x14:sparkline>
              <xm:f>'P2'!E199:K199</xm:f>
              <xm:sqref>U199</xm:sqref>
            </x14:sparkline>
            <x14:sparkline>
              <xm:f>'P2'!E200:K200</xm:f>
              <xm:sqref>U200</xm:sqref>
            </x14:sparkline>
            <x14:sparkline>
              <xm:f>'P2'!E201:K201</xm:f>
              <xm:sqref>U201</xm:sqref>
            </x14:sparkline>
            <x14:sparkline>
              <xm:f>'P2'!E202:K202</xm:f>
              <xm:sqref>U202</xm:sqref>
            </x14:sparkline>
            <x14:sparkline>
              <xm:f>'P2'!E203:K203</xm:f>
              <xm:sqref>U203</xm:sqref>
            </x14:sparkline>
            <x14:sparkline>
              <xm:f>'P2'!E204:K204</xm:f>
              <xm:sqref>U204</xm:sqref>
            </x14:sparkline>
            <x14:sparkline>
              <xm:f>'P2'!E205:K205</xm:f>
              <xm:sqref>U205</xm:sqref>
            </x14:sparkline>
            <x14:sparkline>
              <xm:f>'P2'!E206:K206</xm:f>
              <xm:sqref>U206</xm:sqref>
            </x14:sparkline>
            <x14:sparkline>
              <xm:f>'P2'!E207:K207</xm:f>
              <xm:sqref>U207</xm:sqref>
            </x14:sparkline>
            <x14:sparkline>
              <xm:f>'P2'!E208:K208</xm:f>
              <xm:sqref>U208</xm:sqref>
            </x14:sparkline>
            <x14:sparkline>
              <xm:f>'P2'!E209:K209</xm:f>
              <xm:sqref>U209</xm:sqref>
            </x14:sparkline>
            <x14:sparkline>
              <xm:f>'P2'!E210:K210</xm:f>
              <xm:sqref>U210</xm:sqref>
            </x14:sparkline>
            <x14:sparkline>
              <xm:f>'P2'!E211:K211</xm:f>
              <xm:sqref>U211</xm:sqref>
            </x14:sparkline>
            <x14:sparkline>
              <xm:f>'P2'!E212:K212</xm:f>
              <xm:sqref>U212</xm:sqref>
            </x14:sparkline>
            <x14:sparkline>
              <xm:f>'P2'!E213:K213</xm:f>
              <xm:sqref>U213</xm:sqref>
            </x14:sparkline>
            <x14:sparkline>
              <xm:f>'P2'!E214:K214</xm:f>
              <xm:sqref>U214</xm:sqref>
            </x14:sparkline>
            <x14:sparkline>
              <xm:f>'P2'!E215:K215</xm:f>
              <xm:sqref>U215</xm:sqref>
            </x14:sparkline>
            <x14:sparkline>
              <xm:f>'P2'!E216:K216</xm:f>
              <xm:sqref>U216</xm:sqref>
            </x14:sparkline>
            <x14:sparkline>
              <xm:f>'P2'!E217:K217</xm:f>
              <xm:sqref>U217</xm:sqref>
            </x14:sparkline>
            <x14:sparkline>
              <xm:f>'P2'!E218:K218</xm:f>
              <xm:sqref>U218</xm:sqref>
            </x14:sparkline>
            <x14:sparkline>
              <xm:f>'P2'!E219:K219</xm:f>
              <xm:sqref>U219</xm:sqref>
            </x14:sparkline>
            <x14:sparkline>
              <xm:f>'P2'!E220:K220</xm:f>
              <xm:sqref>U220</xm:sqref>
            </x14:sparkline>
            <x14:sparkline>
              <xm:f>'P2'!E221:K221</xm:f>
              <xm:sqref>U221</xm:sqref>
            </x14:sparkline>
            <x14:sparkline>
              <xm:f>'P2'!E222:K222</xm:f>
              <xm:sqref>U222</xm:sqref>
            </x14:sparkline>
            <x14:sparkline>
              <xm:f>'P2'!E223:K223</xm:f>
              <xm:sqref>U223</xm:sqref>
            </x14:sparkline>
            <x14:sparkline>
              <xm:f>'P2'!E224:K224</xm:f>
              <xm:sqref>U224</xm:sqref>
            </x14:sparkline>
            <x14:sparkline>
              <xm:f>'P2'!E225:K225</xm:f>
              <xm:sqref>U225</xm:sqref>
            </x14:sparkline>
            <x14:sparkline>
              <xm:f>'P2'!E226:K226</xm:f>
              <xm:sqref>U226</xm:sqref>
            </x14:sparkline>
            <x14:sparkline>
              <xm:f>'P2'!E227:K227</xm:f>
              <xm:sqref>U227</xm:sqref>
            </x14:sparkline>
            <x14:sparkline>
              <xm:f>'P2'!E228:K228</xm:f>
              <xm:sqref>U228</xm:sqref>
            </x14:sparkline>
            <x14:sparkline>
              <xm:f>'P2'!E229:K229</xm:f>
              <xm:sqref>U229</xm:sqref>
            </x14:sparkline>
            <x14:sparkline>
              <xm:f>'P2'!E230:K230</xm:f>
              <xm:sqref>U230</xm:sqref>
            </x14:sparkline>
            <x14:sparkline>
              <xm:f>'P2'!E231:K231</xm:f>
              <xm:sqref>U231</xm:sqref>
            </x14:sparkline>
            <x14:sparkline>
              <xm:f>'P2'!E232:K232</xm:f>
              <xm:sqref>U232</xm:sqref>
            </x14:sparkline>
            <x14:sparkline>
              <xm:f>'P2'!E233:K233</xm:f>
              <xm:sqref>U233</xm:sqref>
            </x14:sparkline>
            <x14:sparkline>
              <xm:f>'P2'!E234:K234</xm:f>
              <xm:sqref>U234</xm:sqref>
            </x14:sparkline>
            <x14:sparkline>
              <xm:f>'P2'!E235:K235</xm:f>
              <xm:sqref>U235</xm:sqref>
            </x14:sparkline>
            <x14:sparkline>
              <xm:f>'P2'!E236:K236</xm:f>
              <xm:sqref>U236</xm:sqref>
            </x14:sparkline>
            <x14:sparkline>
              <xm:f>'P2'!E237:K237</xm:f>
              <xm:sqref>U237</xm:sqref>
            </x14:sparkline>
            <x14:sparkline>
              <xm:f>'P2'!E238:K238</xm:f>
              <xm:sqref>U238</xm:sqref>
            </x14:sparkline>
            <x14:sparkline>
              <xm:f>'P2'!E239:K239</xm:f>
              <xm:sqref>U239</xm:sqref>
            </x14:sparkline>
            <x14:sparkline>
              <xm:f>'P2'!E240:K240</xm:f>
              <xm:sqref>U240</xm:sqref>
            </x14:sparkline>
            <x14:sparkline>
              <xm:f>'P2'!E241:K241</xm:f>
              <xm:sqref>U241</xm:sqref>
            </x14:sparkline>
            <x14:sparkline>
              <xm:f>'P2'!E242:K242</xm:f>
              <xm:sqref>U242</xm:sqref>
            </x14:sparkline>
            <x14:sparkline>
              <xm:f>'P2'!E243:K243</xm:f>
              <xm:sqref>U243</xm:sqref>
            </x14:sparkline>
            <x14:sparkline>
              <xm:f>'P2'!E244:K244</xm:f>
              <xm:sqref>U244</xm:sqref>
            </x14:sparkline>
            <x14:sparkline>
              <xm:f>'P2'!E245:K245</xm:f>
              <xm:sqref>U245</xm:sqref>
            </x14:sparkline>
            <x14:sparkline>
              <xm:f>'P2'!E246:K246</xm:f>
              <xm:sqref>U246</xm:sqref>
            </x14:sparkline>
            <x14:sparkline>
              <xm:f>'P2'!E247:K247</xm:f>
              <xm:sqref>U247</xm:sqref>
            </x14:sparkline>
            <x14:sparkline>
              <xm:f>'P2'!E248:K248</xm:f>
              <xm:sqref>U248</xm:sqref>
            </x14:sparkline>
            <x14:sparkline>
              <xm:f>'P2'!E249:K249</xm:f>
              <xm:sqref>U249</xm:sqref>
            </x14:sparkline>
            <x14:sparkline>
              <xm:f>'P2'!E250:K250</xm:f>
              <xm:sqref>U250</xm:sqref>
            </x14:sparkline>
            <x14:sparkline>
              <xm:f>'P2'!E251:K251</xm:f>
              <xm:sqref>U251</xm:sqref>
            </x14:sparkline>
            <x14:sparkline>
              <xm:f>'P2'!E252:K252</xm:f>
              <xm:sqref>U252</xm:sqref>
            </x14:sparkline>
            <x14:sparkline>
              <xm:f>'P2'!E253:K253</xm:f>
              <xm:sqref>U253</xm:sqref>
            </x14:sparkline>
            <x14:sparkline>
              <xm:f>'P2'!E254:K254</xm:f>
              <xm:sqref>U254</xm:sqref>
            </x14:sparkline>
            <x14:sparkline>
              <xm:f>'P2'!E255:K255</xm:f>
              <xm:sqref>U255</xm:sqref>
            </x14:sparkline>
            <x14:sparkline>
              <xm:f>'P2'!E256:K256</xm:f>
              <xm:sqref>U256</xm:sqref>
            </x14:sparkline>
            <x14:sparkline>
              <xm:f>'P2'!E257:K257</xm:f>
              <xm:sqref>U257</xm:sqref>
            </x14:sparkline>
            <x14:sparkline>
              <xm:f>'P2'!E258:K258</xm:f>
              <xm:sqref>U258</xm:sqref>
            </x14:sparkline>
            <x14:sparkline>
              <xm:f>'P2'!E259:K259</xm:f>
              <xm:sqref>U259</xm:sqref>
            </x14:sparkline>
            <x14:sparkline>
              <xm:f>'P2'!E260:K260</xm:f>
              <xm:sqref>U260</xm:sqref>
            </x14:sparkline>
            <x14:sparkline>
              <xm:f>'P2'!E261:K261</xm:f>
              <xm:sqref>U261</xm:sqref>
            </x14:sparkline>
            <x14:sparkline>
              <xm:f>'P2'!E262:K262</xm:f>
              <xm:sqref>U262</xm:sqref>
            </x14:sparkline>
            <x14:sparkline>
              <xm:f>'P2'!E263:K263</xm:f>
              <xm:sqref>U263</xm:sqref>
            </x14:sparkline>
            <x14:sparkline>
              <xm:f>'P2'!E264:K264</xm:f>
              <xm:sqref>U264</xm:sqref>
            </x14:sparkline>
            <x14:sparkline>
              <xm:f>'P2'!E265:K265</xm:f>
              <xm:sqref>U265</xm:sqref>
            </x14:sparkline>
            <x14:sparkline>
              <xm:f>'P2'!E266:K266</xm:f>
              <xm:sqref>U266</xm:sqref>
            </x14:sparkline>
            <x14:sparkline>
              <xm:f>'P2'!E267:K267</xm:f>
              <xm:sqref>U267</xm:sqref>
            </x14:sparkline>
            <x14:sparkline>
              <xm:f>'P2'!E268:K268</xm:f>
              <xm:sqref>U268</xm:sqref>
            </x14:sparkline>
            <x14:sparkline>
              <xm:f>'P2'!E269:K269</xm:f>
              <xm:sqref>U269</xm:sqref>
            </x14:sparkline>
            <x14:sparkline>
              <xm:f>'P2'!E270:K270</xm:f>
              <xm:sqref>U270</xm:sqref>
            </x14:sparkline>
            <x14:sparkline>
              <xm:f>'P2'!E271:K271</xm:f>
              <xm:sqref>U271</xm:sqref>
            </x14:sparkline>
            <x14:sparkline>
              <xm:f>'P2'!E272:K272</xm:f>
              <xm:sqref>U272</xm:sqref>
            </x14:sparkline>
            <x14:sparkline>
              <xm:f>'P2'!E273:K273</xm:f>
              <xm:sqref>U273</xm:sqref>
            </x14:sparkline>
            <x14:sparkline>
              <xm:f>'P2'!E274:K274</xm:f>
              <xm:sqref>U274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F35" sqref="F35:H35"/>
    </sheetView>
  </sheetViews>
  <sheetFormatPr defaultRowHeight="15" x14ac:dyDescent="0.2"/>
  <sheetData>
    <row r="1" spans="1:13" x14ac:dyDescent="0.2">
      <c r="A1" t="s">
        <v>575</v>
      </c>
    </row>
    <row r="2" spans="1:13" x14ac:dyDescent="0.2">
      <c r="A2" t="s">
        <v>576</v>
      </c>
    </row>
    <row r="3" spans="1:13" x14ac:dyDescent="0.2">
      <c r="A3" t="s">
        <v>587</v>
      </c>
    </row>
    <row r="10" spans="1:13" x14ac:dyDescent="0.2">
      <c r="B10" t="s">
        <v>577</v>
      </c>
      <c r="F10" s="144" t="s">
        <v>588</v>
      </c>
      <c r="G10" s="144"/>
      <c r="H10" t="s">
        <v>578</v>
      </c>
      <c r="J10" t="s">
        <v>579</v>
      </c>
    </row>
    <row r="11" spans="1:13" x14ac:dyDescent="0.2">
      <c r="F11" t="s">
        <v>4</v>
      </c>
      <c r="G11" t="s">
        <v>5</v>
      </c>
    </row>
    <row r="12" spans="1:13" ht="15.75" x14ac:dyDescent="0.25">
      <c r="A12" s="129" t="s">
        <v>580</v>
      </c>
      <c r="C12" t="s">
        <v>4</v>
      </c>
      <c r="D12" t="s">
        <v>5</v>
      </c>
      <c r="F12" s="132">
        <v>-80</v>
      </c>
      <c r="G12" s="132">
        <v>-140</v>
      </c>
      <c r="H12" s="132">
        <v>-220</v>
      </c>
    </row>
    <row r="13" spans="1:13" x14ac:dyDescent="0.2">
      <c r="A13" s="18" t="s">
        <v>535</v>
      </c>
      <c r="B13" s="17"/>
      <c r="C13" s="17">
        <v>719</v>
      </c>
      <c r="D13" s="17">
        <v>782</v>
      </c>
      <c r="F13" s="29">
        <v>719</v>
      </c>
      <c r="G13">
        <v>782</v>
      </c>
    </row>
    <row r="14" spans="1:13" x14ac:dyDescent="0.2">
      <c r="A14" s="18" t="s">
        <v>236</v>
      </c>
      <c r="B14" s="17"/>
      <c r="C14" s="17">
        <v>2884</v>
      </c>
      <c r="D14" s="17">
        <v>4640</v>
      </c>
      <c r="F14" s="29">
        <f>IF(K14="",C14,SUM(C14-80))</f>
        <v>2804</v>
      </c>
      <c r="G14" s="29">
        <f>IF(L14="",D14,SUM(D14-140))</f>
        <v>4500</v>
      </c>
      <c r="H14" s="29"/>
      <c r="J14" s="130" t="s">
        <v>236</v>
      </c>
      <c r="K14">
        <v>36</v>
      </c>
      <c r="L14">
        <v>48</v>
      </c>
      <c r="M14">
        <v>25</v>
      </c>
    </row>
    <row r="15" spans="1:13" x14ac:dyDescent="0.2">
      <c r="A15" s="18" t="s">
        <v>237</v>
      </c>
      <c r="B15" s="17"/>
      <c r="C15" s="17">
        <v>2645</v>
      </c>
      <c r="D15" s="17">
        <v>3411</v>
      </c>
      <c r="F15" s="29">
        <f t="shared" ref="F15:F32" si="0">IF(K15="",C15,SUM(C15-80))</f>
        <v>2565</v>
      </c>
      <c r="G15" s="29">
        <f t="shared" ref="G15:G32" si="1">IF(L15="",D15,SUM(D15-140))</f>
        <v>3271</v>
      </c>
      <c r="H15" s="29"/>
      <c r="J15" s="130" t="s">
        <v>237</v>
      </c>
      <c r="K15">
        <v>39</v>
      </c>
      <c r="L15">
        <v>47</v>
      </c>
      <c r="M15">
        <v>14</v>
      </c>
    </row>
    <row r="16" spans="1:13" x14ac:dyDescent="0.2">
      <c r="A16" s="18" t="s">
        <v>238</v>
      </c>
      <c r="B16" s="17"/>
      <c r="C16" s="17">
        <v>1757</v>
      </c>
      <c r="D16" s="17">
        <v>2319</v>
      </c>
      <c r="F16" s="29">
        <f t="shared" si="0"/>
        <v>1677</v>
      </c>
      <c r="G16" s="29">
        <f t="shared" si="1"/>
        <v>2179</v>
      </c>
      <c r="H16" s="29"/>
      <c r="J16" s="130" t="s">
        <v>238</v>
      </c>
      <c r="K16">
        <v>33</v>
      </c>
      <c r="L16">
        <v>46</v>
      </c>
      <c r="M16">
        <v>13</v>
      </c>
    </row>
    <row r="17" spans="1:13" x14ac:dyDescent="0.2">
      <c r="A17" s="18" t="s">
        <v>239</v>
      </c>
      <c r="B17" s="17"/>
      <c r="C17" s="17">
        <v>337</v>
      </c>
      <c r="D17" s="17">
        <v>429</v>
      </c>
      <c r="F17" s="29">
        <f t="shared" si="0"/>
        <v>257</v>
      </c>
      <c r="G17" s="29">
        <f t="shared" si="1"/>
        <v>289</v>
      </c>
      <c r="H17" s="29"/>
      <c r="J17" s="130" t="s">
        <v>239</v>
      </c>
      <c r="K17">
        <v>31</v>
      </c>
      <c r="L17">
        <v>45</v>
      </c>
      <c r="M17">
        <v>12</v>
      </c>
    </row>
    <row r="18" spans="1:13" x14ac:dyDescent="0.2">
      <c r="A18" s="18" t="s">
        <v>240</v>
      </c>
      <c r="B18" s="17"/>
      <c r="C18" s="17">
        <v>479</v>
      </c>
      <c r="D18" s="17">
        <v>587</v>
      </c>
      <c r="F18" s="29">
        <f t="shared" si="0"/>
        <v>479</v>
      </c>
      <c r="G18" s="29">
        <f t="shared" si="1"/>
        <v>447</v>
      </c>
      <c r="H18" s="29"/>
      <c r="J18" s="130" t="s">
        <v>581</v>
      </c>
      <c r="L18">
        <v>1</v>
      </c>
      <c r="M18">
        <v>1</v>
      </c>
    </row>
    <row r="19" spans="1:13" x14ac:dyDescent="0.2">
      <c r="A19" s="18" t="s">
        <v>39</v>
      </c>
      <c r="B19" s="17"/>
      <c r="C19" s="17">
        <v>431</v>
      </c>
      <c r="D19" s="17">
        <v>500</v>
      </c>
      <c r="F19" s="29">
        <f t="shared" si="0"/>
        <v>351</v>
      </c>
      <c r="G19" s="29">
        <f t="shared" si="1"/>
        <v>360</v>
      </c>
      <c r="H19" s="29"/>
      <c r="J19" s="130" t="s">
        <v>39</v>
      </c>
      <c r="K19">
        <v>33</v>
      </c>
      <c r="L19">
        <v>46</v>
      </c>
      <c r="M19">
        <v>13</v>
      </c>
    </row>
    <row r="20" spans="1:13" x14ac:dyDescent="0.2">
      <c r="A20" s="18" t="s">
        <v>241</v>
      </c>
      <c r="B20" s="17"/>
      <c r="C20" s="17">
        <v>602</v>
      </c>
      <c r="D20" s="17">
        <v>810</v>
      </c>
      <c r="F20" s="29">
        <f t="shared" si="0"/>
        <v>602</v>
      </c>
      <c r="G20" s="29">
        <f t="shared" si="1"/>
        <v>810</v>
      </c>
      <c r="H20" s="29"/>
      <c r="J20" s="130" t="s">
        <v>241</v>
      </c>
    </row>
    <row r="21" spans="1:13" x14ac:dyDescent="0.2">
      <c r="A21" s="18" t="s">
        <v>242</v>
      </c>
      <c r="B21" s="17"/>
      <c r="C21" s="17">
        <v>3002</v>
      </c>
      <c r="D21" s="17">
        <v>4130</v>
      </c>
      <c r="F21" s="29">
        <f t="shared" si="0"/>
        <v>2922</v>
      </c>
      <c r="G21" s="29">
        <f t="shared" si="1"/>
        <v>3990</v>
      </c>
      <c r="H21" s="29"/>
      <c r="J21" s="130" t="s">
        <v>582</v>
      </c>
      <c r="K21">
        <v>35</v>
      </c>
      <c r="L21">
        <v>47</v>
      </c>
      <c r="M21">
        <v>16</v>
      </c>
    </row>
    <row r="22" spans="1:13" x14ac:dyDescent="0.2">
      <c r="A22" s="18" t="s">
        <v>243</v>
      </c>
      <c r="B22" s="17"/>
      <c r="C22" s="17">
        <v>48</v>
      </c>
      <c r="D22" s="17">
        <v>83</v>
      </c>
      <c r="F22" s="29">
        <f t="shared" si="0"/>
        <v>48</v>
      </c>
      <c r="G22" s="29">
        <f t="shared" si="1"/>
        <v>83</v>
      </c>
      <c r="H22" s="29"/>
      <c r="J22" s="130" t="s">
        <v>243</v>
      </c>
    </row>
    <row r="23" spans="1:13" x14ac:dyDescent="0.2">
      <c r="A23" s="18" t="s">
        <v>244</v>
      </c>
      <c r="B23" s="17"/>
      <c r="C23" s="17">
        <v>240</v>
      </c>
      <c r="D23" s="17">
        <v>277</v>
      </c>
      <c r="F23" s="29">
        <f t="shared" si="0"/>
        <v>160</v>
      </c>
      <c r="G23" s="29">
        <f t="shared" si="1"/>
        <v>137</v>
      </c>
      <c r="H23" s="29"/>
      <c r="J23" s="130" t="s">
        <v>244</v>
      </c>
      <c r="K23">
        <v>36</v>
      </c>
      <c r="L23">
        <v>48</v>
      </c>
      <c r="M23">
        <v>13</v>
      </c>
    </row>
    <row r="24" spans="1:13" x14ac:dyDescent="0.2">
      <c r="A24" s="18" t="s">
        <v>245</v>
      </c>
      <c r="B24" s="17"/>
      <c r="C24" s="17">
        <v>3596</v>
      </c>
      <c r="D24" s="17">
        <v>2513</v>
      </c>
      <c r="F24" s="29">
        <f t="shared" si="0"/>
        <v>3516</v>
      </c>
      <c r="G24" s="29">
        <f t="shared" si="1"/>
        <v>2373</v>
      </c>
      <c r="H24" s="29"/>
      <c r="J24" s="130" t="s">
        <v>583</v>
      </c>
      <c r="K24">
        <v>36</v>
      </c>
      <c r="L24">
        <v>46</v>
      </c>
      <c r="M24">
        <v>13</v>
      </c>
    </row>
    <row r="25" spans="1:13" x14ac:dyDescent="0.2">
      <c r="A25" s="18" t="s">
        <v>536</v>
      </c>
      <c r="B25" s="17"/>
      <c r="C25" s="17">
        <v>0</v>
      </c>
      <c r="D25" s="17">
        <v>1</v>
      </c>
      <c r="F25" s="29">
        <f t="shared" si="0"/>
        <v>0</v>
      </c>
      <c r="G25" s="29">
        <f t="shared" si="1"/>
        <v>1</v>
      </c>
      <c r="H25" s="29"/>
      <c r="J25" s="130"/>
    </row>
    <row r="26" spans="1:13" x14ac:dyDescent="0.2">
      <c r="A26" s="18" t="s">
        <v>36</v>
      </c>
      <c r="B26" s="17"/>
      <c r="C26" s="17">
        <v>903</v>
      </c>
      <c r="D26" s="17">
        <v>1013</v>
      </c>
      <c r="F26" s="29">
        <f t="shared" si="0"/>
        <v>903</v>
      </c>
      <c r="G26" s="29">
        <f t="shared" si="1"/>
        <v>873</v>
      </c>
      <c r="H26" s="29"/>
      <c r="J26" s="130" t="s">
        <v>36</v>
      </c>
      <c r="L26">
        <v>2</v>
      </c>
      <c r="M26">
        <v>2</v>
      </c>
    </row>
    <row r="27" spans="1:13" x14ac:dyDescent="0.2">
      <c r="A27" s="18" t="s">
        <v>502</v>
      </c>
      <c r="B27" s="17"/>
      <c r="C27" s="17">
        <v>88</v>
      </c>
      <c r="D27" s="17">
        <v>150</v>
      </c>
      <c r="F27" s="29">
        <f t="shared" si="0"/>
        <v>88</v>
      </c>
      <c r="G27" s="29">
        <f t="shared" si="1"/>
        <v>150</v>
      </c>
      <c r="H27" s="29"/>
      <c r="J27" s="130" t="s">
        <v>502</v>
      </c>
    </row>
    <row r="28" spans="1:13" x14ac:dyDescent="0.2">
      <c r="A28" s="18" t="s">
        <v>503</v>
      </c>
      <c r="B28" s="17"/>
      <c r="C28" s="17">
        <v>27</v>
      </c>
      <c r="D28" s="17">
        <v>48</v>
      </c>
      <c r="F28" s="29">
        <f t="shared" si="0"/>
        <v>27</v>
      </c>
      <c r="G28" s="29">
        <f t="shared" si="1"/>
        <v>48</v>
      </c>
      <c r="H28" s="29"/>
      <c r="J28" s="130" t="s">
        <v>503</v>
      </c>
    </row>
    <row r="29" spans="1:13" x14ac:dyDescent="0.2">
      <c r="A29" s="18" t="s">
        <v>504</v>
      </c>
      <c r="B29" s="17"/>
      <c r="C29" s="17">
        <v>34</v>
      </c>
      <c r="D29" s="17">
        <v>31</v>
      </c>
      <c r="F29" s="29">
        <f t="shared" si="0"/>
        <v>34</v>
      </c>
      <c r="G29" s="29">
        <f t="shared" si="1"/>
        <v>31</v>
      </c>
      <c r="H29" s="29"/>
      <c r="J29" s="130" t="s">
        <v>504</v>
      </c>
    </row>
    <row r="30" spans="1:13" x14ac:dyDescent="0.2">
      <c r="A30" s="18" t="s">
        <v>505</v>
      </c>
      <c r="B30" s="17"/>
      <c r="C30" s="17">
        <v>3</v>
      </c>
      <c r="D30" s="17">
        <v>4</v>
      </c>
      <c r="F30" s="29">
        <f t="shared" si="0"/>
        <v>3</v>
      </c>
      <c r="G30" s="29">
        <f t="shared" si="1"/>
        <v>4</v>
      </c>
      <c r="H30" s="29"/>
    </row>
    <row r="31" spans="1:13" x14ac:dyDescent="0.2">
      <c r="A31" s="18" t="s">
        <v>506</v>
      </c>
      <c r="B31" s="17"/>
      <c r="C31" s="17">
        <v>81</v>
      </c>
      <c r="D31" s="17">
        <v>205</v>
      </c>
      <c r="F31" s="29">
        <f t="shared" si="0"/>
        <v>81</v>
      </c>
      <c r="G31" s="29">
        <f t="shared" si="1"/>
        <v>205</v>
      </c>
      <c r="H31" s="29"/>
      <c r="J31" s="130"/>
    </row>
    <row r="32" spans="1:13" x14ac:dyDescent="0.2">
      <c r="A32" s="18" t="s">
        <v>11</v>
      </c>
      <c r="B32" s="17"/>
      <c r="C32" s="17">
        <v>2199</v>
      </c>
      <c r="D32" s="17">
        <v>2630</v>
      </c>
      <c r="F32" s="29">
        <f t="shared" si="0"/>
        <v>2119</v>
      </c>
      <c r="G32" s="29">
        <f t="shared" si="1"/>
        <v>2490</v>
      </c>
      <c r="H32" s="29"/>
      <c r="J32" s="130" t="s">
        <v>11</v>
      </c>
      <c r="K32">
        <v>38</v>
      </c>
      <c r="L32">
        <v>49</v>
      </c>
      <c r="M32">
        <v>13</v>
      </c>
    </row>
    <row r="33" spans="1:13" x14ac:dyDescent="0.2">
      <c r="G33" s="29">
        <f>SUM(G13:G32)</f>
        <v>23023</v>
      </c>
    </row>
    <row r="34" spans="1:13" x14ac:dyDescent="0.2">
      <c r="C34" t="s">
        <v>584</v>
      </c>
      <c r="F34" s="144" t="s">
        <v>588</v>
      </c>
      <c r="G34" s="144"/>
      <c r="H34" t="s">
        <v>578</v>
      </c>
    </row>
    <row r="35" spans="1:13" x14ac:dyDescent="0.2">
      <c r="F35" s="133">
        <v>-100</v>
      </c>
      <c r="G35" s="133">
        <v>-150</v>
      </c>
      <c r="H35" s="133">
        <v>-250</v>
      </c>
      <c r="J35" t="s">
        <v>585</v>
      </c>
    </row>
    <row r="36" spans="1:13" ht="15.75" x14ac:dyDescent="0.25">
      <c r="A36" s="129" t="s">
        <v>586</v>
      </c>
      <c r="C36" t="s">
        <v>4</v>
      </c>
      <c r="D36" t="s">
        <v>5</v>
      </c>
      <c r="F36" t="s">
        <v>4</v>
      </c>
      <c r="G36" t="s">
        <v>5</v>
      </c>
    </row>
    <row r="37" spans="1:13" x14ac:dyDescent="0.2">
      <c r="A37" s="18" t="s">
        <v>535</v>
      </c>
      <c r="C37" s="17">
        <v>142</v>
      </c>
      <c r="D37" s="17">
        <v>194</v>
      </c>
      <c r="F37">
        <f>IF(K37="",C37,SUM(C37-100))</f>
        <v>142</v>
      </c>
      <c r="G37">
        <f>IF(L37="",D37,SUM(D37-150))</f>
        <v>194</v>
      </c>
    </row>
    <row r="38" spans="1:13" x14ac:dyDescent="0.2">
      <c r="A38" s="18" t="s">
        <v>247</v>
      </c>
      <c r="C38" s="17">
        <v>501</v>
      </c>
      <c r="D38" s="17">
        <v>656</v>
      </c>
      <c r="F38">
        <f t="shared" ref="F38:F45" si="2">IF(K38="",C38,SUM(C38-100))</f>
        <v>401</v>
      </c>
      <c r="G38">
        <f t="shared" ref="G38:G45" si="3">IF(L38="",D38,SUM(D38-150))</f>
        <v>506</v>
      </c>
      <c r="J38" s="130" t="s">
        <v>247</v>
      </c>
      <c r="K38" s="131">
        <v>17</v>
      </c>
      <c r="L38" s="131">
        <v>25</v>
      </c>
      <c r="M38" s="131">
        <v>23</v>
      </c>
    </row>
    <row r="39" spans="1:13" x14ac:dyDescent="0.2">
      <c r="A39" s="18" t="s">
        <v>248</v>
      </c>
      <c r="C39" s="17">
        <v>968</v>
      </c>
      <c r="D39" s="17">
        <v>1308</v>
      </c>
      <c r="F39">
        <f t="shared" si="2"/>
        <v>868</v>
      </c>
      <c r="G39">
        <f t="shared" si="3"/>
        <v>1158</v>
      </c>
      <c r="J39" s="130" t="s">
        <v>248</v>
      </c>
      <c r="K39" s="131">
        <v>20</v>
      </c>
      <c r="L39" s="131">
        <v>28</v>
      </c>
      <c r="M39" s="131">
        <v>26</v>
      </c>
    </row>
    <row r="40" spans="1:13" x14ac:dyDescent="0.2">
      <c r="A40" s="18" t="s">
        <v>249</v>
      </c>
      <c r="C40" s="17">
        <v>2247</v>
      </c>
      <c r="D40" s="17">
        <v>2344</v>
      </c>
      <c r="F40">
        <f t="shared" si="2"/>
        <v>2147</v>
      </c>
      <c r="G40">
        <f t="shared" si="3"/>
        <v>2194</v>
      </c>
      <c r="J40" s="130" t="s">
        <v>249</v>
      </c>
      <c r="K40" s="131">
        <v>16</v>
      </c>
      <c r="L40" s="131">
        <v>27</v>
      </c>
      <c r="M40" s="131">
        <v>26</v>
      </c>
    </row>
    <row r="41" spans="1:13" x14ac:dyDescent="0.2">
      <c r="A41" s="18" t="s">
        <v>250</v>
      </c>
      <c r="C41" s="17">
        <v>43</v>
      </c>
      <c r="D41" s="17">
        <v>43</v>
      </c>
      <c r="F41">
        <f t="shared" si="2"/>
        <v>43</v>
      </c>
      <c r="G41">
        <f t="shared" si="3"/>
        <v>43</v>
      </c>
    </row>
    <row r="42" spans="1:13" x14ac:dyDescent="0.2">
      <c r="A42" s="18" t="s">
        <v>241</v>
      </c>
      <c r="C42" s="17">
        <v>39</v>
      </c>
      <c r="D42" s="17">
        <v>42</v>
      </c>
      <c r="F42">
        <f t="shared" si="2"/>
        <v>39</v>
      </c>
      <c r="G42">
        <f t="shared" si="3"/>
        <v>42</v>
      </c>
      <c r="J42" s="130"/>
    </row>
    <row r="43" spans="1:13" x14ac:dyDescent="0.2">
      <c r="A43" s="18" t="s">
        <v>251</v>
      </c>
      <c r="C43" s="17">
        <v>65</v>
      </c>
      <c r="D43" s="17">
        <v>63</v>
      </c>
      <c r="F43">
        <f t="shared" si="2"/>
        <v>65</v>
      </c>
      <c r="G43">
        <f t="shared" si="3"/>
        <v>63</v>
      </c>
      <c r="J43" s="130"/>
    </row>
    <row r="44" spans="1:13" x14ac:dyDescent="0.2">
      <c r="A44" s="18" t="s">
        <v>36</v>
      </c>
      <c r="C44" s="17">
        <v>99</v>
      </c>
      <c r="D44" s="17">
        <v>95</v>
      </c>
      <c r="F44">
        <f t="shared" si="2"/>
        <v>99</v>
      </c>
      <c r="G44">
        <f t="shared" si="3"/>
        <v>95</v>
      </c>
      <c r="J44" s="130"/>
    </row>
    <row r="45" spans="1:13" x14ac:dyDescent="0.2">
      <c r="A45" s="18" t="s">
        <v>11</v>
      </c>
      <c r="C45" s="17">
        <v>367</v>
      </c>
      <c r="D45" s="17">
        <v>454</v>
      </c>
      <c r="F45">
        <f t="shared" si="2"/>
        <v>267</v>
      </c>
      <c r="G45">
        <f t="shared" si="3"/>
        <v>304</v>
      </c>
      <c r="J45" s="130" t="s">
        <v>11</v>
      </c>
      <c r="K45" s="131">
        <v>15</v>
      </c>
      <c r="L45" s="131">
        <v>27</v>
      </c>
      <c r="M45" s="131">
        <v>22</v>
      </c>
    </row>
    <row r="46" spans="1:13" x14ac:dyDescent="0.2">
      <c r="G46">
        <f>SUM(G37:G45)</f>
        <v>4599</v>
      </c>
      <c r="J46" s="130"/>
    </row>
    <row r="47" spans="1:13" x14ac:dyDescent="0.2">
      <c r="J47" s="130"/>
    </row>
  </sheetData>
  <mergeCells count="2">
    <mergeCell ref="F10:G10"/>
    <mergeCell ref="F34:G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P1 </vt:lpstr>
      <vt:lpstr>P2</vt:lpstr>
      <vt:lpstr>Note</vt:lpstr>
      <vt:lpstr>'P1 '!Print_Area</vt:lpstr>
      <vt:lpstr>'P2'!Print_Area</vt:lpstr>
      <vt:lpstr>'P2'!Print_Titles</vt:lpstr>
    </vt:vector>
  </TitlesOfParts>
  <Company>CAB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Benson, Kevin</dc:creator>
  <cp:lastModifiedBy>Watson, Pete</cp:lastModifiedBy>
  <cp:lastPrinted>2014-07-14T16:09:34Z</cp:lastPrinted>
  <dcterms:created xsi:type="dcterms:W3CDTF">2014-07-14T08:41:51Z</dcterms:created>
  <dcterms:modified xsi:type="dcterms:W3CDTF">2016-10-03T10:03:48Z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LastInsertion">
    <vt:lpwstr>UNCLASSIFIED</vt:lpwstr>
  </property>
  <property fmtid="{D5CDD505-2E9C-101B-9397-08002B2CF9AE}" pid="3" name="PM_SecurityClassification">
    <vt:lpwstr>UNCLASSIFIED</vt:lpwstr>
  </property>
  <property fmtid="{D5CDD505-2E9C-101B-9397-08002B2CF9AE}" pid="4" name="PM_Qualifier">
    <vt:lpwstr/>
  </property>
  <property fmtid="{D5CDD505-2E9C-101B-9397-08002B2CF9AE}" pid="5" name="PM_DisplayValueSecClassificationWithQualifier">
    <vt:lpwstr>UNCLASSIFIED</vt:lpwstr>
  </property>
  <property fmtid="{D5CDD505-2E9C-101B-9397-08002B2CF9AE}" pid="6" name="PM_InsertionValue">
    <vt:lpwstr>UNCLASSIFIED</vt:lpwstr>
  </property>
  <property fmtid="{D5CDD505-2E9C-101B-9397-08002B2CF9AE}" pid="7" name="PM_Originator_Hash_SHA1">
    <vt:lpwstr>228FD8AFF53CBDD905A60D884827011570C3A83A</vt:lpwstr>
  </property>
  <property fmtid="{D5CDD505-2E9C-101B-9397-08002B2CF9AE}" pid="8" name="PM_Hash_Version">
    <vt:lpwstr>2012.2</vt:lpwstr>
  </property>
  <property fmtid="{D5CDD505-2E9C-101B-9397-08002B2CF9AE}" pid="9" name="PM_Hash_Salt">
    <vt:lpwstr>AB648B030F74662B2E31B8485C6035E0</vt:lpwstr>
  </property>
  <property fmtid="{D5CDD505-2E9C-101B-9397-08002B2CF9AE}" pid="10" name="PM_Hash_SHA1">
    <vt:lpwstr>9DE3E54909420DDEA7A0C0F0FE766BC8BA7D4B5A</vt:lpwstr>
  </property>
</Properties>
</file>